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pcadministrativedirector/Documents/Budgets/2024-2025 Budget/"/>
    </mc:Choice>
  </mc:AlternateContent>
  <xr:revisionPtr revIDLastSave="0" documentId="13_ncr:1_{6DFFD21A-7F69-1A4B-B7B8-C39E5410CC29}" xr6:coauthVersionLast="47" xr6:coauthVersionMax="47" xr10:uidLastSave="{00000000-0000-0000-0000-000000000000}"/>
  <bookViews>
    <workbookView xWindow="200" yWindow="760" windowWidth="34560" windowHeight="20180" xr2:uid="{00000000-000D-0000-FFFF-FFFF00000000}"/>
  </bookViews>
  <sheets>
    <sheet name="2024-2025 Proposed Budget" sheetId="36" r:id="rId1"/>
  </sheets>
  <definedNames>
    <definedName name="_xlnm.Print_Titles" localSheetId="0">'2024-2025 Proposed Budget'!$1:$5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36" l="1"/>
  <c r="E29" i="36"/>
  <c r="F31" i="36"/>
  <c r="F21" i="36" s="1"/>
  <c r="C67" i="36"/>
  <c r="C80" i="36" s="1"/>
  <c r="D67" i="36"/>
  <c r="D80" i="36" s="1"/>
  <c r="E67" i="36"/>
  <c r="E80" i="36" s="1"/>
  <c r="E28" i="36" s="1"/>
  <c r="F67" i="36"/>
  <c r="C55" i="36"/>
  <c r="D55" i="36"/>
  <c r="E55" i="36"/>
  <c r="E27" i="36" s="1"/>
  <c r="F55" i="36"/>
  <c r="C40" i="36"/>
  <c r="D40" i="36"/>
  <c r="E40" i="36"/>
  <c r="F40" i="36"/>
  <c r="C17" i="36"/>
  <c r="C20" i="36" s="1"/>
  <c r="D17" i="36"/>
  <c r="D20" i="36" s="1"/>
  <c r="F17" i="36"/>
  <c r="F20" i="36" s="1"/>
  <c r="F80" i="36" l="1"/>
  <c r="F86" i="36" s="1"/>
  <c r="F22" i="36"/>
  <c r="E26" i="36"/>
  <c r="E10" i="36"/>
  <c r="E17" i="36" s="1"/>
  <c r="E20" i="36" s="1"/>
  <c r="E84" i="36" s="1"/>
  <c r="C28" i="36"/>
  <c r="C29" i="36"/>
  <c r="C27" i="36"/>
  <c r="C26" i="36"/>
  <c r="C84" i="36" s="1"/>
  <c r="B67" i="36" l="1"/>
  <c r="B80" i="36" s="1"/>
  <c r="B17" i="36"/>
  <c r="B20" i="36" s="1"/>
  <c r="B29" i="36"/>
  <c r="B40" i="36"/>
  <c r="B55" i="36"/>
  <c r="B27" i="36" s="1"/>
  <c r="E30" i="36" l="1"/>
  <c r="E31" i="36" s="1"/>
  <c r="E21" i="36" s="1"/>
  <c r="E22" i="36" s="1"/>
  <c r="E86" i="36"/>
  <c r="C30" i="36"/>
  <c r="C31" i="36" s="1"/>
  <c r="C21" i="36" s="1"/>
  <c r="C22" i="36" s="1"/>
  <c r="C86" i="36"/>
  <c r="B26" i="36"/>
  <c r="B28" i="36"/>
  <c r="B84" i="36" l="1"/>
  <c r="D28" i="36"/>
  <c r="D27" i="36"/>
  <c r="D26" i="36"/>
  <c r="D29" i="36"/>
  <c r="D84" i="36" l="1"/>
  <c r="B30" i="36"/>
  <c r="B31" i="36" s="1"/>
  <c r="B21" i="36" s="1"/>
  <c r="B22" i="36" s="1"/>
  <c r="B86" i="36"/>
  <c r="D30" i="36" l="1"/>
  <c r="D31" i="36" s="1"/>
  <c r="D21" i="36" s="1"/>
  <c r="D22" i="36" s="1"/>
  <c r="D86" i="36"/>
</calcChain>
</file>

<file path=xl/sharedStrings.xml><?xml version="1.0" encoding="utf-8"?>
<sst xmlns="http://schemas.openxmlformats.org/spreadsheetml/2006/main" count="83" uniqueCount="77">
  <si>
    <t xml:space="preserve"> </t>
  </si>
  <si>
    <t>REVENUE</t>
  </si>
  <si>
    <t>TOTAL REVENUE</t>
  </si>
  <si>
    <t>AVAILABLE FOR FISCAL YEAR</t>
  </si>
  <si>
    <t>ENDING CASH</t>
  </si>
  <si>
    <t>EMERGENCY FUND</t>
  </si>
  <si>
    <t>SPECIAL PAYMENTS</t>
  </si>
  <si>
    <t>DETAIL OF EXPENDITURES</t>
  </si>
  <si>
    <t>OTHER PAYROLL COSTS</t>
  </si>
  <si>
    <t>AUDIT</t>
  </si>
  <si>
    <t>COMMUNICATIONS</t>
  </si>
  <si>
    <t>INSURANCE &amp; BONDS</t>
  </si>
  <si>
    <t>OFFICE SUPPLIES</t>
  </si>
  <si>
    <t>OTHER SERVICES &amp; SUPPLIES</t>
  </si>
  <si>
    <t>POSTAGE</t>
  </si>
  <si>
    <t>PROFESSIONAL FEES</t>
  </si>
  <si>
    <t>PUBLICATIONS</t>
  </si>
  <si>
    <t>RENT, STORAGE &amp; PARKING</t>
  </si>
  <si>
    <t>TRAVEL - IN-STATE</t>
  </si>
  <si>
    <t>TRAVEL - OUT-OF-STATE</t>
  </si>
  <si>
    <t>CONSUMER RESEARCH &amp; EDUCATION</t>
  </si>
  <si>
    <t>TRADE</t>
  </si>
  <si>
    <t>LEGISLATION</t>
  </si>
  <si>
    <t>TOTAL SPECIAL PAYMENTS</t>
  </si>
  <si>
    <t>CAPITAL OUTLAY</t>
  </si>
  <si>
    <t>BEGINNING CASH</t>
  </si>
  <si>
    <t>ASSESSMENTS</t>
  </si>
  <si>
    <t>EXPENDITURES</t>
  </si>
  <si>
    <t>SUMMARY OF EXPENDITURES</t>
  </si>
  <si>
    <t>Proposed</t>
  </si>
  <si>
    <t>Approved</t>
  </si>
  <si>
    <t>Actual</t>
  </si>
  <si>
    <t>Estimated</t>
  </si>
  <si>
    <t>Fiscal Year July 1st through June 30th</t>
  </si>
  <si>
    <t>NPC ANNUAL DUES &amp; OTHER DUES</t>
  </si>
  <si>
    <t>TOTAL BUDGETED EXPENSES</t>
  </si>
  <si>
    <t>MATERIALS AND SERVICES</t>
  </si>
  <si>
    <t>WAGES AND SALARIES</t>
  </si>
  <si>
    <t>TOTAL MATERIALS AND SERVICES</t>
  </si>
  <si>
    <t>ENDOWMENT INCOME</t>
  </si>
  <si>
    <t>OSU  ENDOWMENT</t>
  </si>
  <si>
    <t>ATP GRANT FUNDS</t>
  </si>
  <si>
    <t>ATP GRANT FUNDED TRADE MISSION</t>
  </si>
  <si>
    <t>VACATION LUMP SUM PAYOFF</t>
  </si>
  <si>
    <t>ADVANTAGE FUND</t>
  </si>
  <si>
    <t xml:space="preserve">     OREGON RESEARCH &amp; EXTENSION</t>
  </si>
  <si>
    <t xml:space="preserve">     UNASSIGNED </t>
  </si>
  <si>
    <t xml:space="preserve">     NW POTATO RESEARCH COORDINATOR</t>
  </si>
  <si>
    <t xml:space="preserve">     RESEARCH RESERVE FUND</t>
  </si>
  <si>
    <t xml:space="preserve">     NFPT</t>
  </si>
  <si>
    <t>SUBTOTAL RESEARCH &amp; EXTENSION</t>
  </si>
  <si>
    <t>NW RESEARCH CONSORTIUM INCOME</t>
  </si>
  <si>
    <t xml:space="preserve">     NW RESEARCH CONSORTIUM  PROJECTS</t>
  </si>
  <si>
    <t>ATP GRANT OPC MATCHING EXPENSES</t>
  </si>
  <si>
    <t xml:space="preserve">     SEED BOOKS</t>
  </si>
  <si>
    <t>2022-2023</t>
  </si>
  <si>
    <t xml:space="preserve">     KLAMATH RESEARCH STATION EQUIPMENT</t>
  </si>
  <si>
    <t>PERSONNEL SERVICES</t>
  </si>
  <si>
    <t>TOTAL PERSONNEL SERVICES</t>
  </si>
  <si>
    <t>PERSONNEL  SERVICES</t>
  </si>
  <si>
    <t>OTHER INCOME</t>
  </si>
  <si>
    <t>INTEREST</t>
  </si>
  <si>
    <t>COMMISSIONER STIPEND</t>
  </si>
  <si>
    <t>2023-2024</t>
  </si>
  <si>
    <t>2024-2025</t>
  </si>
  <si>
    <t>2021/2022 SCBG REIMBURSEMENTS</t>
  </si>
  <si>
    <t>ODE GRANT</t>
  </si>
  <si>
    <t>2021/2022 SCBG GROW THIS PROJECT</t>
  </si>
  <si>
    <t>2021/2022 SCBG OPC MATCHING GROW THIS</t>
  </si>
  <si>
    <t xml:space="preserve">     HAREC MICROSCOPES</t>
  </si>
  <si>
    <t>COMMISSION PROGRAM/ODA</t>
  </si>
  <si>
    <t>ODA Fee for Commission Program</t>
  </si>
  <si>
    <t>Emergency Fund</t>
  </si>
  <si>
    <t>GRAND TOTAL EXPENDITURES</t>
  </si>
  <si>
    <t xml:space="preserve">OSU-ODE GRANT </t>
  </si>
  <si>
    <t>REGISTRATION FEES</t>
  </si>
  <si>
    <t xml:space="preserve"> OREGON POTATO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</si>
</sst>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0"/>
      <color indexed="10"/>
      <name val="Arial"/>
      <family val="2"/>
    </font>
    <font>
      <b/>
      <sz val="18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theme="3" tint="0.79998168889431442"/>
      </bottom>
      <diagonal/>
    </border>
    <border>
      <left style="thin">
        <color indexed="44"/>
      </left>
      <right style="thin">
        <color theme="3" tint="0.79998168889431442"/>
      </right>
      <top style="thin">
        <color indexed="44"/>
      </top>
      <bottom style="thin">
        <color indexed="4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 style="thin">
        <color indexed="4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74">
    <xf numFmtId="0" fontId="0" fillId="0" borderId="0" xfId="0"/>
    <xf numFmtId="0" fontId="0" fillId="2" borderId="1" xfId="0" applyFill="1" applyBorder="1"/>
    <xf numFmtId="0" fontId="6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0" borderId="1" xfId="0" applyFont="1" applyBorder="1"/>
    <xf numFmtId="0" fontId="1" fillId="2" borderId="1" xfId="0" applyFont="1" applyFill="1" applyBorder="1"/>
    <xf numFmtId="164" fontId="0" fillId="2" borderId="1" xfId="0" applyNumberFormat="1" applyFill="1" applyBorder="1"/>
    <xf numFmtId="0" fontId="13" fillId="0" borderId="1" xfId="0" applyFont="1" applyBorder="1"/>
    <xf numFmtId="0" fontId="0" fillId="0" borderId="1" xfId="0" applyBorder="1"/>
    <xf numFmtId="0" fontId="3" fillId="0" borderId="1" xfId="0" applyFont="1" applyBorder="1"/>
    <xf numFmtId="0" fontId="12" fillId="0" borderId="1" xfId="0" applyFont="1" applyBorder="1"/>
    <xf numFmtId="0" fontId="18" fillId="2" borderId="1" xfId="0" applyFont="1" applyFill="1" applyBorder="1"/>
    <xf numFmtId="0" fontId="19" fillId="2" borderId="1" xfId="0" applyFont="1" applyFill="1" applyBorder="1"/>
    <xf numFmtId="164" fontId="0" fillId="0" borderId="1" xfId="2" applyNumberFormat="1" applyFont="1" applyFill="1" applyBorder="1"/>
    <xf numFmtId="164" fontId="3" fillId="0" borderId="1" xfId="0" applyNumberFormat="1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13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/>
    <xf numFmtId="164" fontId="15" fillId="0" borderId="1" xfId="0" applyNumberFormat="1" applyFont="1" applyBorder="1"/>
    <xf numFmtId="164" fontId="1" fillId="0" borderId="1" xfId="1" applyNumberFormat="1" applyFont="1" applyFill="1" applyBorder="1"/>
    <xf numFmtId="164" fontId="18" fillId="2" borderId="1" xfId="0" applyNumberFormat="1" applyFont="1" applyFill="1" applyBorder="1"/>
    <xf numFmtId="164" fontId="11" fillId="0" borderId="1" xfId="0" applyNumberFormat="1" applyFont="1" applyBorder="1" applyAlignment="1">
      <alignment horizontal="center"/>
    </xf>
    <xf numFmtId="164" fontId="1" fillId="0" borderId="2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3" fillId="0" borderId="3" xfId="0" applyNumberFormat="1" applyFont="1" applyBorder="1"/>
    <xf numFmtId="164" fontId="1" fillId="0" borderId="4" xfId="0" applyNumberFormat="1" applyFont="1" applyBorder="1"/>
    <xf numFmtId="164" fontId="1" fillId="0" borderId="6" xfId="0" applyNumberFormat="1" applyFont="1" applyBorder="1"/>
    <xf numFmtId="164" fontId="0" fillId="0" borderId="1" xfId="2" applyNumberFormat="1" applyFont="1" applyFill="1" applyBorder="1" applyAlignment="1">
      <alignment horizontal="right"/>
    </xf>
    <xf numFmtId="43" fontId="3" fillId="0" borderId="1" xfId="1" applyFont="1" applyFill="1" applyBorder="1"/>
    <xf numFmtId="164" fontId="17" fillId="0" borderId="1" xfId="0" applyNumberFormat="1" applyFont="1" applyBorder="1"/>
    <xf numFmtId="164" fontId="18" fillId="0" borderId="1" xfId="0" applyNumberFormat="1" applyFont="1" applyBorder="1"/>
    <xf numFmtId="0" fontId="4" fillId="0" borderId="1" xfId="0" applyFont="1" applyBorder="1"/>
    <xf numFmtId="0" fontId="3" fillId="0" borderId="8" xfId="0" applyFont="1" applyBorder="1"/>
    <xf numFmtId="0" fontId="0" fillId="0" borderId="8" xfId="0" applyBorder="1"/>
    <xf numFmtId="43" fontId="0" fillId="0" borderId="8" xfId="1" applyFont="1" applyFill="1" applyBorder="1"/>
    <xf numFmtId="0" fontId="1" fillId="0" borderId="8" xfId="0" applyFont="1" applyBorder="1"/>
    <xf numFmtId="0" fontId="19" fillId="0" borderId="1" xfId="0" applyFont="1" applyBorder="1"/>
    <xf numFmtId="0" fontId="8" fillId="0" borderId="1" xfId="0" applyFont="1" applyBorder="1"/>
    <xf numFmtId="0" fontId="23" fillId="2" borderId="1" xfId="0" applyFont="1" applyFill="1" applyBorder="1"/>
    <xf numFmtId="164" fontId="23" fillId="2" borderId="1" xfId="0" applyNumberFormat="1" applyFont="1" applyFill="1" applyBorder="1"/>
    <xf numFmtId="164" fontId="24" fillId="2" borderId="1" xfId="0" applyNumberFormat="1" applyFont="1" applyFill="1" applyBorder="1"/>
    <xf numFmtId="164" fontId="25" fillId="2" borderId="1" xfId="0" applyNumberFormat="1" applyFont="1" applyFill="1" applyBorder="1"/>
    <xf numFmtId="0" fontId="25" fillId="2" borderId="1" xfId="0" applyFont="1" applyFill="1" applyBorder="1"/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Border="1"/>
    <xf numFmtId="10" fontId="7" fillId="0" borderId="1" xfId="0" applyNumberFormat="1" applyFont="1" applyBorder="1"/>
    <xf numFmtId="0" fontId="7" fillId="0" borderId="5" xfId="0" applyFont="1" applyBorder="1"/>
    <xf numFmtId="0" fontId="16" fillId="0" borderId="1" xfId="0" applyFont="1" applyBorder="1"/>
    <xf numFmtId="164" fontId="8" fillId="0" borderId="1" xfId="0" applyNumberFormat="1" applyFont="1" applyBorder="1"/>
    <xf numFmtId="164" fontId="7" fillId="0" borderId="1" xfId="0" applyNumberFormat="1" applyFont="1" applyBorder="1"/>
    <xf numFmtId="0" fontId="20" fillId="0" borderId="1" xfId="0" applyFont="1" applyBorder="1"/>
    <xf numFmtId="0" fontId="21" fillId="0" borderId="1" xfId="0" applyFont="1" applyBorder="1"/>
    <xf numFmtId="164" fontId="13" fillId="0" borderId="1" xfId="0" applyNumberFormat="1" applyFont="1" applyBorder="1" applyAlignment="1">
      <alignment horizontal="center"/>
    </xf>
    <xf numFmtId="164" fontId="1" fillId="0" borderId="9" xfId="0" applyNumberFormat="1" applyFont="1" applyBorder="1"/>
    <xf numFmtId="164" fontId="3" fillId="0" borderId="0" xfId="0" applyNumberFormat="1" applyFont="1"/>
    <xf numFmtId="164" fontId="1" fillId="0" borderId="0" xfId="0" applyNumberFormat="1" applyFont="1"/>
    <xf numFmtId="164" fontId="1" fillId="0" borderId="10" xfId="0" applyNumberFormat="1" applyFont="1" applyBorder="1"/>
    <xf numFmtId="164" fontId="17" fillId="0" borderId="0" xfId="0" applyNumberFormat="1" applyFont="1"/>
    <xf numFmtId="164" fontId="1" fillId="0" borderId="0" xfId="1" applyNumberFormat="1" applyFont="1" applyFill="1" applyBorder="1"/>
    <xf numFmtId="164" fontId="18" fillId="0" borderId="0" xfId="2" applyNumberFormat="1" applyFont="1" applyFill="1" applyBorder="1"/>
    <xf numFmtId="164" fontId="1" fillId="0" borderId="0" xfId="0" applyNumberFormat="1" applyFont="1" applyAlignment="1">
      <alignment horizontal="right"/>
    </xf>
    <xf numFmtId="164" fontId="3" fillId="0" borderId="2" xfId="0" applyNumberFormat="1" applyFont="1" applyBorder="1"/>
    <xf numFmtId="164" fontId="18" fillId="0" borderId="0" xfId="0" applyNumberFormat="1" applyFont="1"/>
    <xf numFmtId="164" fontId="1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164" fontId="18" fillId="0" borderId="2" xfId="0" applyNumberFormat="1" applyFont="1" applyBorder="1"/>
    <xf numFmtId="164" fontId="3" fillId="0" borderId="7" xfId="0" applyNumberFormat="1" applyFont="1" applyBorder="1"/>
    <xf numFmtId="164" fontId="3" fillId="0" borderId="1" xfId="2" applyNumberFormat="1" applyFont="1" applyFill="1" applyBorder="1"/>
    <xf numFmtId="0" fontId="5" fillId="2" borderId="1" xfId="0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4"/>
  <sheetViews>
    <sheetView tabSelected="1" zoomScale="136" zoomScaleNormal="136" workbookViewId="0">
      <pane ySplit="5" topLeftCell="A31" activePane="bottomLeft" state="frozen"/>
      <selection pane="bottomLeft"/>
    </sheetView>
  </sheetViews>
  <sheetFormatPr baseColWidth="10" defaultColWidth="9.1640625" defaultRowHeight="13" x14ac:dyDescent="0.15"/>
  <cols>
    <col min="1" max="1" width="38.1640625" style="1" customWidth="1"/>
    <col min="2" max="4" width="14" style="16" customWidth="1"/>
    <col min="5" max="5" width="14" style="7" customWidth="1"/>
    <col min="6" max="6" width="14" style="44" customWidth="1"/>
    <col min="7" max="7" width="5.5" style="1" hidden="1" customWidth="1"/>
    <col min="8" max="16384" width="9.1640625" style="1"/>
  </cols>
  <sheetData>
    <row r="1" spans="1:7" ht="25" x14ac:dyDescent="0.25">
      <c r="A1" s="41" t="s">
        <v>0</v>
      </c>
      <c r="B1" s="73" t="s">
        <v>76</v>
      </c>
      <c r="C1" s="20"/>
      <c r="D1" s="15"/>
      <c r="E1" s="20"/>
      <c r="F1" s="43"/>
      <c r="G1" s="42"/>
    </row>
    <row r="2" spans="1:7" ht="25" x14ac:dyDescent="0.25">
      <c r="A2" s="41"/>
      <c r="B2" s="2" t="s">
        <v>33</v>
      </c>
      <c r="C2" s="20"/>
      <c r="D2" s="15"/>
      <c r="E2" s="20"/>
      <c r="F2" s="43"/>
      <c r="G2" s="42"/>
    </row>
    <row r="3" spans="1:7" s="3" customFormat="1" ht="18" x14ac:dyDescent="0.2">
      <c r="A3" s="46"/>
      <c r="B3" s="19" t="s">
        <v>31</v>
      </c>
      <c r="C3" s="19" t="s">
        <v>30</v>
      </c>
      <c r="D3" s="19" t="s">
        <v>32</v>
      </c>
      <c r="E3" s="19" t="s">
        <v>29</v>
      </c>
      <c r="F3" s="19" t="s">
        <v>30</v>
      </c>
      <c r="G3" s="34"/>
    </row>
    <row r="4" spans="1:7" s="3" customFormat="1" ht="18" x14ac:dyDescent="0.2">
      <c r="A4" s="46"/>
      <c r="B4" s="24" t="s">
        <v>55</v>
      </c>
      <c r="C4" s="67" t="s">
        <v>63</v>
      </c>
      <c r="D4" s="24" t="s">
        <v>63</v>
      </c>
      <c r="E4" s="24" t="s">
        <v>64</v>
      </c>
      <c r="F4" s="24" t="s">
        <v>64</v>
      </c>
      <c r="G4" s="34"/>
    </row>
    <row r="5" spans="1:7" x14ac:dyDescent="0.15">
      <c r="A5" s="9"/>
      <c r="B5" s="56"/>
      <c r="C5" s="68"/>
      <c r="E5" s="16"/>
      <c r="F5" s="16"/>
      <c r="G5" s="9"/>
    </row>
    <row r="6" spans="1:7" s="4" customFormat="1" x14ac:dyDescent="0.15">
      <c r="A6" s="40" t="s">
        <v>25</v>
      </c>
      <c r="B6" s="58">
        <v>1357159.14</v>
      </c>
      <c r="C6" s="58">
        <v>1318975.94</v>
      </c>
      <c r="D6" s="71">
        <v>1318764.02</v>
      </c>
      <c r="E6" s="72">
        <v>1132179</v>
      </c>
      <c r="F6" s="27">
        <v>1132179</v>
      </c>
      <c r="G6" s="35"/>
    </row>
    <row r="7" spans="1:7" x14ac:dyDescent="0.15">
      <c r="A7" s="9"/>
      <c r="B7" s="25"/>
      <c r="C7" s="59"/>
      <c r="D7" s="25"/>
      <c r="E7" s="17"/>
      <c r="F7" s="17"/>
      <c r="G7" s="36"/>
    </row>
    <row r="8" spans="1:7" ht="16" x14ac:dyDescent="0.2">
      <c r="A8" s="47" t="s">
        <v>1</v>
      </c>
      <c r="B8" s="17"/>
      <c r="C8" s="59"/>
      <c r="D8" s="17"/>
      <c r="E8" s="17"/>
      <c r="F8" s="17"/>
      <c r="G8" s="36"/>
    </row>
    <row r="9" spans="1:7" s="4" customFormat="1" x14ac:dyDescent="0.15">
      <c r="A9" s="5" t="s">
        <v>26</v>
      </c>
      <c r="B9" s="31">
        <v>965643.41</v>
      </c>
      <c r="C9" s="58">
        <v>1000000</v>
      </c>
      <c r="D9" s="31">
        <v>950000</v>
      </c>
      <c r="E9" s="15">
        <v>900000</v>
      </c>
      <c r="F9" s="15">
        <v>900000</v>
      </c>
      <c r="G9" s="35"/>
    </row>
    <row r="10" spans="1:7" x14ac:dyDescent="0.15">
      <c r="A10" s="5" t="s">
        <v>51</v>
      </c>
      <c r="B10" s="17">
        <v>128681</v>
      </c>
      <c r="C10" s="25">
        <v>127730</v>
      </c>
      <c r="D10" s="17">
        <v>127730</v>
      </c>
      <c r="E10" s="17">
        <f>SUM(184464.7+30502.2)</f>
        <v>214966.90000000002</v>
      </c>
      <c r="F10" s="17">
        <v>214966.9</v>
      </c>
      <c r="G10" s="37"/>
    </row>
    <row r="11" spans="1:7" x14ac:dyDescent="0.15">
      <c r="A11" s="5" t="s">
        <v>61</v>
      </c>
      <c r="B11" s="17">
        <v>8467.26</v>
      </c>
      <c r="C11" s="17">
        <v>10000</v>
      </c>
      <c r="D11" s="17">
        <v>24000</v>
      </c>
      <c r="E11" s="17">
        <v>25000</v>
      </c>
      <c r="F11" s="17">
        <v>25000</v>
      </c>
      <c r="G11" s="36"/>
    </row>
    <row r="12" spans="1:7" x14ac:dyDescent="0.15">
      <c r="A12" s="5" t="s">
        <v>60</v>
      </c>
      <c r="B12" s="17"/>
      <c r="C12" s="17">
        <v>0</v>
      </c>
      <c r="D12" s="17">
        <v>11111.11</v>
      </c>
      <c r="E12" s="17">
        <v>0</v>
      </c>
      <c r="F12" s="17">
        <v>0</v>
      </c>
      <c r="G12" s="36"/>
    </row>
    <row r="13" spans="1:7" x14ac:dyDescent="0.15">
      <c r="A13" s="5" t="s">
        <v>65</v>
      </c>
      <c r="B13" s="17">
        <v>135472.43</v>
      </c>
      <c r="C13" s="17">
        <v>96000</v>
      </c>
      <c r="D13" s="17">
        <v>96000</v>
      </c>
      <c r="E13" s="17">
        <v>0</v>
      </c>
      <c r="F13" s="17">
        <v>0</v>
      </c>
      <c r="G13" s="36"/>
    </row>
    <row r="14" spans="1:7" x14ac:dyDescent="0.15">
      <c r="A14" s="5" t="s">
        <v>39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36"/>
    </row>
    <row r="15" spans="1:7" x14ac:dyDescent="0.15">
      <c r="A15" s="5" t="s">
        <v>41</v>
      </c>
      <c r="B15" s="17">
        <v>19460.88</v>
      </c>
      <c r="C15" s="17">
        <v>35000</v>
      </c>
      <c r="D15" s="17">
        <v>35274.769999999997</v>
      </c>
      <c r="E15" s="17">
        <v>0</v>
      </c>
      <c r="F15" s="17">
        <v>0</v>
      </c>
      <c r="G15" s="36"/>
    </row>
    <row r="16" spans="1:7" x14ac:dyDescent="0.15">
      <c r="A16" s="69" t="s">
        <v>66</v>
      </c>
      <c r="B16" s="14">
        <v>0</v>
      </c>
      <c r="C16" s="60">
        <v>0</v>
      </c>
      <c r="D16" s="14">
        <v>0</v>
      </c>
      <c r="E16" s="30">
        <v>99998</v>
      </c>
      <c r="F16" s="30">
        <v>99998</v>
      </c>
      <c r="G16" s="36"/>
    </row>
    <row r="17" spans="1:7" ht="16" x14ac:dyDescent="0.2">
      <c r="A17" s="48" t="s">
        <v>2</v>
      </c>
      <c r="B17" s="17">
        <f>SUM(B9:B16)</f>
        <v>1257724.98</v>
      </c>
      <c r="C17" s="17">
        <f t="shared" ref="C17:F17" si="0">SUM(C9:C16)</f>
        <v>1268730</v>
      </c>
      <c r="D17" s="17">
        <f t="shared" si="0"/>
        <v>1244115.8800000001</v>
      </c>
      <c r="E17" s="17">
        <f t="shared" si="0"/>
        <v>1239964.8999999999</v>
      </c>
      <c r="F17" s="17">
        <f t="shared" si="0"/>
        <v>1239964.8999999999</v>
      </c>
      <c r="G17" s="36"/>
    </row>
    <row r="18" spans="1:7" x14ac:dyDescent="0.15">
      <c r="A18" s="49"/>
      <c r="B18" s="17"/>
      <c r="C18" s="59"/>
      <c r="D18" s="17"/>
      <c r="E18" s="17"/>
      <c r="F18" s="17"/>
      <c r="G18" s="36"/>
    </row>
    <row r="19" spans="1:7" x14ac:dyDescent="0.15">
      <c r="A19" s="5"/>
      <c r="B19" s="17"/>
      <c r="C19" s="59"/>
      <c r="D19" s="17"/>
      <c r="E19" s="17"/>
      <c r="F19" s="17"/>
      <c r="G19" s="36"/>
    </row>
    <row r="20" spans="1:7" x14ac:dyDescent="0.15">
      <c r="A20" s="5" t="s">
        <v>3</v>
      </c>
      <c r="B20" s="17">
        <f>B6+B17</f>
        <v>2614884.12</v>
      </c>
      <c r="C20" s="17">
        <f t="shared" ref="C20:F20" si="1">C6+C17</f>
        <v>2587705.94</v>
      </c>
      <c r="D20" s="17">
        <f t="shared" si="1"/>
        <v>2562879.9000000004</v>
      </c>
      <c r="E20" s="17">
        <f t="shared" si="1"/>
        <v>2372143.9</v>
      </c>
      <c r="F20" s="17">
        <f t="shared" si="1"/>
        <v>2372143.9</v>
      </c>
      <c r="G20" s="36"/>
    </row>
    <row r="21" spans="1:7" x14ac:dyDescent="0.15">
      <c r="A21" s="5" t="s">
        <v>27</v>
      </c>
      <c r="B21" s="28">
        <f>+B31</f>
        <v>2614884.12</v>
      </c>
      <c r="C21" s="28">
        <f t="shared" ref="C21:F21" si="2">+C31</f>
        <v>2587705.94</v>
      </c>
      <c r="D21" s="28">
        <f t="shared" si="2"/>
        <v>2562879.9000000004</v>
      </c>
      <c r="E21" s="28">
        <f t="shared" si="2"/>
        <v>2372143.9</v>
      </c>
      <c r="F21" s="28">
        <f t="shared" si="2"/>
        <v>2372143.9</v>
      </c>
      <c r="G21" s="36"/>
    </row>
    <row r="22" spans="1:7" x14ac:dyDescent="0.15">
      <c r="A22" s="50" t="s">
        <v>4</v>
      </c>
      <c r="B22" s="29">
        <f>B20-B21</f>
        <v>0</v>
      </c>
      <c r="C22" s="29">
        <f t="shared" ref="C22:F22" si="3">C20-C21</f>
        <v>0</v>
      </c>
      <c r="D22" s="29">
        <f t="shared" si="3"/>
        <v>0</v>
      </c>
      <c r="E22" s="29">
        <f t="shared" si="3"/>
        <v>0</v>
      </c>
      <c r="F22" s="29">
        <f t="shared" si="3"/>
        <v>0</v>
      </c>
      <c r="G22" s="36"/>
    </row>
    <row r="23" spans="1:7" x14ac:dyDescent="0.15">
      <c r="A23" s="51"/>
      <c r="B23" s="17"/>
      <c r="C23" s="61"/>
      <c r="D23" s="17"/>
      <c r="E23" s="32"/>
      <c r="F23" s="32"/>
      <c r="G23" s="36"/>
    </row>
    <row r="24" spans="1:7" x14ac:dyDescent="0.15">
      <c r="A24" s="51"/>
      <c r="B24" s="17"/>
      <c r="C24" s="61"/>
      <c r="D24" s="17"/>
      <c r="E24" s="32"/>
      <c r="F24" s="32"/>
      <c r="G24" s="36"/>
    </row>
    <row r="25" spans="1:7" ht="16" x14ac:dyDescent="0.2">
      <c r="A25" s="47" t="s">
        <v>28</v>
      </c>
      <c r="B25" s="17"/>
      <c r="C25" s="59"/>
      <c r="D25" s="17"/>
      <c r="E25" s="17"/>
      <c r="F25" s="17"/>
      <c r="G25" s="36"/>
    </row>
    <row r="26" spans="1:7" x14ac:dyDescent="0.15">
      <c r="A26" s="5" t="s">
        <v>57</v>
      </c>
      <c r="B26" s="17">
        <f>+B40</f>
        <v>325053.81</v>
      </c>
      <c r="C26" s="59">
        <f>C40</f>
        <v>435860</v>
      </c>
      <c r="D26" s="17">
        <f>+D40</f>
        <v>372467.71</v>
      </c>
      <c r="E26" s="17">
        <f>E40</f>
        <v>408242.12</v>
      </c>
      <c r="F26" s="17">
        <v>417000</v>
      </c>
      <c r="G26" s="36"/>
    </row>
    <row r="27" spans="1:7" x14ac:dyDescent="0.15">
      <c r="A27" s="5" t="s">
        <v>36</v>
      </c>
      <c r="B27" s="17">
        <f>+B55</f>
        <v>134458.99</v>
      </c>
      <c r="C27" s="59">
        <f>C55</f>
        <v>186800</v>
      </c>
      <c r="D27" s="17">
        <f>+D55</f>
        <v>147874</v>
      </c>
      <c r="E27" s="17">
        <f>E55</f>
        <v>206050</v>
      </c>
      <c r="F27" s="17">
        <v>197400</v>
      </c>
      <c r="G27" s="36"/>
    </row>
    <row r="28" spans="1:7" x14ac:dyDescent="0.15">
      <c r="A28" s="5" t="s">
        <v>6</v>
      </c>
      <c r="B28" s="17">
        <f>+B80</f>
        <v>816438.55</v>
      </c>
      <c r="C28" s="59">
        <f>C80</f>
        <v>1635046.97</v>
      </c>
      <c r="D28" s="17">
        <f>+D80</f>
        <v>1610706.82</v>
      </c>
      <c r="E28" s="17">
        <f>+E80</f>
        <v>1684166.47</v>
      </c>
      <c r="F28" s="17">
        <v>1648266.47</v>
      </c>
      <c r="G28" s="36"/>
    </row>
    <row r="29" spans="1:7" x14ac:dyDescent="0.15">
      <c r="A29" s="5" t="s">
        <v>70</v>
      </c>
      <c r="B29" s="17">
        <f>B83</f>
        <v>20168.75</v>
      </c>
      <c r="C29" s="59">
        <f>C83</f>
        <v>25000</v>
      </c>
      <c r="D29" s="17">
        <f>D83</f>
        <v>10130.25</v>
      </c>
      <c r="E29" s="17">
        <f>E83</f>
        <v>20000</v>
      </c>
      <c r="F29" s="17">
        <v>25000</v>
      </c>
      <c r="G29" s="36"/>
    </row>
    <row r="30" spans="1:7" s="6" customFormat="1" x14ac:dyDescent="0.15">
      <c r="A30" s="5" t="s">
        <v>5</v>
      </c>
      <c r="B30" s="17">
        <f>B84</f>
        <v>1318764.02</v>
      </c>
      <c r="C30" s="59">
        <f>C84</f>
        <v>304998.9700000002</v>
      </c>
      <c r="D30" s="59">
        <f t="shared" ref="D30" si="4">D84</f>
        <v>421701.12000000011</v>
      </c>
      <c r="E30" s="59">
        <f>E84</f>
        <v>53685.310000000056</v>
      </c>
      <c r="F30" s="17">
        <v>84477.43</v>
      </c>
      <c r="G30" s="38"/>
    </row>
    <row r="31" spans="1:7" s="4" customFormat="1" ht="16" x14ac:dyDescent="0.2">
      <c r="A31" s="47" t="s">
        <v>35</v>
      </c>
      <c r="B31" s="15">
        <f>SUM(B26:B30)</f>
        <v>2614884.12</v>
      </c>
      <c r="C31" s="15">
        <f t="shared" ref="C31:F31" si="5">SUM(C26:C30)</f>
        <v>2587705.94</v>
      </c>
      <c r="D31" s="15">
        <f t="shared" si="5"/>
        <v>2562879.9000000004</v>
      </c>
      <c r="E31" s="15">
        <f t="shared" si="5"/>
        <v>2372143.9</v>
      </c>
      <c r="F31" s="15">
        <f t="shared" si="5"/>
        <v>2372143.9</v>
      </c>
      <c r="G31" s="35"/>
    </row>
    <row r="32" spans="1:7" s="8" customFormat="1" x14ac:dyDescent="0.15">
      <c r="A32" s="11"/>
      <c r="B32" s="18"/>
      <c r="C32" s="58"/>
      <c r="D32" s="18"/>
      <c r="E32" s="21"/>
      <c r="F32" s="21"/>
    </row>
    <row r="33" spans="1:7" ht="16" x14ac:dyDescent="0.2">
      <c r="A33" s="47" t="s">
        <v>7</v>
      </c>
      <c r="B33" s="17"/>
      <c r="C33" s="59"/>
      <c r="D33" s="17"/>
      <c r="E33" s="17"/>
      <c r="F33" s="17"/>
      <c r="G33" s="9"/>
    </row>
    <row r="34" spans="1:7" ht="16" x14ac:dyDescent="0.2">
      <c r="A34" s="47"/>
      <c r="B34" s="17"/>
      <c r="C34" s="59"/>
      <c r="D34" s="17"/>
      <c r="E34" s="17"/>
      <c r="F34" s="17"/>
      <c r="G34" s="9"/>
    </row>
    <row r="35" spans="1:7" x14ac:dyDescent="0.15">
      <c r="A35" s="52" t="s">
        <v>59</v>
      </c>
      <c r="B35" s="17"/>
      <c r="C35" s="59"/>
      <c r="D35" s="17"/>
      <c r="E35" s="17"/>
      <c r="F35" s="17"/>
      <c r="G35" s="9"/>
    </row>
    <row r="36" spans="1:7" x14ac:dyDescent="0.15">
      <c r="A36" s="53" t="s">
        <v>37</v>
      </c>
      <c r="B36" s="17">
        <v>228911.39</v>
      </c>
      <c r="C36" s="62">
        <v>275860</v>
      </c>
      <c r="D36" s="17">
        <v>235242.12</v>
      </c>
      <c r="E36" s="22">
        <v>235242.12</v>
      </c>
      <c r="F36" s="22">
        <v>242000</v>
      </c>
      <c r="G36" s="9"/>
    </row>
    <row r="37" spans="1:7" x14ac:dyDescent="0.15">
      <c r="A37" s="53" t="s">
        <v>62</v>
      </c>
      <c r="B37" s="17">
        <v>13030.13</v>
      </c>
      <c r="C37" s="62">
        <v>20000</v>
      </c>
      <c r="D37" s="17">
        <v>15542.13</v>
      </c>
      <c r="E37" s="22">
        <v>20000</v>
      </c>
      <c r="F37" s="22">
        <v>20000</v>
      </c>
      <c r="G37" s="9"/>
    </row>
    <row r="38" spans="1:7" x14ac:dyDescent="0.15">
      <c r="A38" s="53" t="s">
        <v>8</v>
      </c>
      <c r="B38" s="17">
        <v>83112.289999999994</v>
      </c>
      <c r="C38" s="62">
        <v>140000</v>
      </c>
      <c r="D38" s="17">
        <v>121683.46</v>
      </c>
      <c r="E38" s="22">
        <v>153000</v>
      </c>
      <c r="F38" s="22">
        <v>155000</v>
      </c>
      <c r="G38" s="9"/>
    </row>
    <row r="39" spans="1:7" x14ac:dyDescent="0.15">
      <c r="A39" s="5" t="s">
        <v>43</v>
      </c>
      <c r="B39" s="14">
        <v>0</v>
      </c>
      <c r="C39" s="63">
        <v>0</v>
      </c>
      <c r="D39" s="14">
        <v>0</v>
      </c>
      <c r="E39" s="14">
        <v>0</v>
      </c>
      <c r="F39" s="14">
        <v>0</v>
      </c>
      <c r="G39" s="9"/>
    </row>
    <row r="40" spans="1:7" s="4" customFormat="1" x14ac:dyDescent="0.15">
      <c r="A40" s="52" t="s">
        <v>58</v>
      </c>
      <c r="B40" s="15">
        <f>SUM(B36:B39)</f>
        <v>325053.81</v>
      </c>
      <c r="C40" s="15">
        <f t="shared" ref="C40:F40" si="6">SUM(C36:C39)</f>
        <v>435860</v>
      </c>
      <c r="D40" s="15">
        <f t="shared" si="6"/>
        <v>372467.71</v>
      </c>
      <c r="E40" s="15">
        <f t="shared" si="6"/>
        <v>408242.12</v>
      </c>
      <c r="F40" s="15">
        <f t="shared" si="6"/>
        <v>417000</v>
      </c>
      <c r="G40" s="10"/>
    </row>
    <row r="41" spans="1:7" x14ac:dyDescent="0.15">
      <c r="A41" s="5"/>
      <c r="B41" s="17"/>
      <c r="C41" s="59"/>
      <c r="D41" s="17"/>
      <c r="E41" s="17"/>
      <c r="F41" s="17"/>
      <c r="G41" s="9"/>
    </row>
    <row r="42" spans="1:7" x14ac:dyDescent="0.15">
      <c r="A42" s="40" t="s">
        <v>36</v>
      </c>
      <c r="B42" s="17"/>
      <c r="C42" s="59"/>
      <c r="D42" s="17"/>
      <c r="E42" s="17"/>
      <c r="F42" s="17"/>
      <c r="G42" s="9"/>
    </row>
    <row r="43" spans="1:7" x14ac:dyDescent="0.15">
      <c r="A43" s="5" t="s">
        <v>9</v>
      </c>
      <c r="B43" s="17">
        <v>0</v>
      </c>
      <c r="C43" s="64">
        <v>15000</v>
      </c>
      <c r="D43" s="17">
        <v>0</v>
      </c>
      <c r="E43" s="26">
        <v>15000</v>
      </c>
      <c r="F43" s="26">
        <v>15000</v>
      </c>
      <c r="G43" s="9"/>
    </row>
    <row r="44" spans="1:7" x14ac:dyDescent="0.15">
      <c r="A44" s="5" t="s">
        <v>10</v>
      </c>
      <c r="B44" s="17">
        <v>6783.8</v>
      </c>
      <c r="C44" s="25">
        <v>7500</v>
      </c>
      <c r="D44" s="17">
        <v>7500</v>
      </c>
      <c r="E44" s="17">
        <v>8000</v>
      </c>
      <c r="F44" s="17">
        <v>8000</v>
      </c>
      <c r="G44" s="9"/>
    </row>
    <row r="45" spans="1:7" x14ac:dyDescent="0.15">
      <c r="A45" s="5" t="s">
        <v>11</v>
      </c>
      <c r="B45" s="17">
        <v>0</v>
      </c>
      <c r="C45" s="17">
        <v>1250</v>
      </c>
      <c r="D45" s="17">
        <v>874</v>
      </c>
      <c r="E45" s="17">
        <v>1250</v>
      </c>
      <c r="F45" s="17">
        <v>1100</v>
      </c>
      <c r="G45" s="9"/>
    </row>
    <row r="46" spans="1:7" x14ac:dyDescent="0.15">
      <c r="A46" s="5" t="s">
        <v>12</v>
      </c>
      <c r="B46" s="17">
        <v>3456.58</v>
      </c>
      <c r="C46" s="17">
        <v>7500</v>
      </c>
      <c r="D46" s="17">
        <v>4000</v>
      </c>
      <c r="E46" s="17">
        <v>6000</v>
      </c>
      <c r="F46" s="17">
        <v>5000</v>
      </c>
      <c r="G46" s="9"/>
    </row>
    <row r="47" spans="1:7" x14ac:dyDescent="0.15">
      <c r="A47" s="5" t="s">
        <v>13</v>
      </c>
      <c r="B47" s="17">
        <v>2847</v>
      </c>
      <c r="C47" s="17">
        <v>10000</v>
      </c>
      <c r="D47" s="17">
        <v>3000</v>
      </c>
      <c r="E47" s="17">
        <v>7500</v>
      </c>
      <c r="F47" s="17">
        <v>6000</v>
      </c>
      <c r="G47" s="9"/>
    </row>
    <row r="48" spans="1:7" x14ac:dyDescent="0.15">
      <c r="A48" s="5" t="s">
        <v>14</v>
      </c>
      <c r="B48" s="17">
        <v>480.01</v>
      </c>
      <c r="C48" s="17">
        <v>1500</v>
      </c>
      <c r="D48" s="17">
        <v>750</v>
      </c>
      <c r="E48" s="17">
        <v>1500</v>
      </c>
      <c r="F48" s="17">
        <v>1500</v>
      </c>
      <c r="G48" s="9"/>
    </row>
    <row r="49" spans="1:7" x14ac:dyDescent="0.15">
      <c r="A49" s="5" t="s">
        <v>15</v>
      </c>
      <c r="B49" s="17">
        <v>22255.05</v>
      </c>
      <c r="C49" s="17">
        <v>10000</v>
      </c>
      <c r="D49" s="16">
        <v>8500</v>
      </c>
      <c r="E49" s="17">
        <v>24500</v>
      </c>
      <c r="F49" s="17">
        <v>24500</v>
      </c>
      <c r="G49" s="9"/>
    </row>
    <row r="50" spans="1:7" x14ac:dyDescent="0.15">
      <c r="A50" s="5" t="s">
        <v>16</v>
      </c>
      <c r="B50" s="17">
        <v>152</v>
      </c>
      <c r="C50" s="17">
        <v>300</v>
      </c>
      <c r="D50" s="17">
        <v>100</v>
      </c>
      <c r="E50" s="17">
        <v>300</v>
      </c>
      <c r="F50" s="17">
        <v>300</v>
      </c>
      <c r="G50" s="9"/>
    </row>
    <row r="51" spans="1:7" x14ac:dyDescent="0.15">
      <c r="A51" s="5" t="s">
        <v>17</v>
      </c>
      <c r="B51" s="17">
        <v>23400</v>
      </c>
      <c r="C51" s="17">
        <v>26000</v>
      </c>
      <c r="D51" s="17">
        <v>23400</v>
      </c>
      <c r="E51" s="17">
        <v>26000</v>
      </c>
      <c r="F51" s="17">
        <v>25000</v>
      </c>
      <c r="G51" s="9"/>
    </row>
    <row r="52" spans="1:7" x14ac:dyDescent="0.15">
      <c r="A52" s="5" t="s">
        <v>18</v>
      </c>
      <c r="B52" s="17">
        <v>33061.06</v>
      </c>
      <c r="C52" s="17">
        <v>45000</v>
      </c>
      <c r="D52" s="17">
        <v>35000</v>
      </c>
      <c r="E52" s="17">
        <v>45000</v>
      </c>
      <c r="F52" s="17">
        <v>40000</v>
      </c>
      <c r="G52" s="9"/>
    </row>
    <row r="53" spans="1:7" x14ac:dyDescent="0.15">
      <c r="A53" s="5" t="s">
        <v>19</v>
      </c>
      <c r="B53" s="17">
        <v>39913.49</v>
      </c>
      <c r="C53" s="17">
        <v>60000</v>
      </c>
      <c r="D53" s="17">
        <v>59000</v>
      </c>
      <c r="E53" s="17">
        <v>65000</v>
      </c>
      <c r="F53" s="17">
        <v>65000</v>
      </c>
      <c r="G53" s="9"/>
    </row>
    <row r="54" spans="1:7" x14ac:dyDescent="0.15">
      <c r="A54" s="5" t="s">
        <v>75</v>
      </c>
      <c r="B54" s="17">
        <v>2110</v>
      </c>
      <c r="C54" s="57">
        <v>2750</v>
      </c>
      <c r="D54" s="17">
        <v>5750</v>
      </c>
      <c r="E54" s="17">
        <v>6000</v>
      </c>
      <c r="F54" s="17">
        <v>6000</v>
      </c>
      <c r="G54" s="9"/>
    </row>
    <row r="55" spans="1:7" s="4" customFormat="1" x14ac:dyDescent="0.15">
      <c r="A55" s="40" t="s">
        <v>38</v>
      </c>
      <c r="B55" s="15">
        <f>SUM(B43:B54)</f>
        <v>134458.99</v>
      </c>
      <c r="C55" s="15">
        <f t="shared" ref="C55:F55" si="7">SUM(C43:C54)</f>
        <v>186800</v>
      </c>
      <c r="D55" s="15">
        <f t="shared" si="7"/>
        <v>147874</v>
      </c>
      <c r="E55" s="15">
        <f t="shared" si="7"/>
        <v>206050</v>
      </c>
      <c r="F55" s="15">
        <f t="shared" si="7"/>
        <v>197400</v>
      </c>
      <c r="G55" s="10"/>
    </row>
    <row r="56" spans="1:7" x14ac:dyDescent="0.15">
      <c r="A56" s="5"/>
      <c r="B56" s="17"/>
      <c r="C56" s="59"/>
      <c r="D56" s="17"/>
      <c r="E56" s="17"/>
      <c r="F56" s="17"/>
      <c r="G56" s="9"/>
    </row>
    <row r="57" spans="1:7" x14ac:dyDescent="0.15">
      <c r="A57" s="40" t="s">
        <v>6</v>
      </c>
      <c r="B57" s="17"/>
      <c r="C57" s="59"/>
      <c r="D57" s="17"/>
      <c r="E57" s="17"/>
      <c r="F57" s="17"/>
      <c r="G57" s="9"/>
    </row>
    <row r="58" spans="1:7" x14ac:dyDescent="0.15">
      <c r="A58" s="5" t="s">
        <v>22</v>
      </c>
      <c r="B58" s="17"/>
      <c r="C58" s="59"/>
      <c r="D58" s="17"/>
      <c r="E58" s="17"/>
      <c r="F58" s="17"/>
      <c r="G58" s="9"/>
    </row>
    <row r="59" spans="1:7" x14ac:dyDescent="0.15">
      <c r="A59" s="5" t="s">
        <v>52</v>
      </c>
      <c r="B59" s="17">
        <v>314662</v>
      </c>
      <c r="C59" s="25">
        <v>327822</v>
      </c>
      <c r="D59" s="17">
        <v>327822</v>
      </c>
      <c r="E59" s="17">
        <v>414841.5</v>
      </c>
      <c r="F59" s="17">
        <v>414841.5</v>
      </c>
      <c r="G59" s="9"/>
    </row>
    <row r="60" spans="1:7" x14ac:dyDescent="0.15">
      <c r="A60" s="5" t="s">
        <v>45</v>
      </c>
      <c r="B60" s="17">
        <v>131412</v>
      </c>
      <c r="C60" s="33">
        <v>171784</v>
      </c>
      <c r="D60" s="17">
        <v>171784</v>
      </c>
      <c r="E60" s="16">
        <v>169742</v>
      </c>
      <c r="F60" s="16">
        <v>169742</v>
      </c>
      <c r="G60" s="9"/>
    </row>
    <row r="61" spans="1:7" x14ac:dyDescent="0.15">
      <c r="A61" s="5" t="s">
        <v>69</v>
      </c>
      <c r="B61" s="17">
        <v>0</v>
      </c>
      <c r="C61" s="17">
        <v>0</v>
      </c>
      <c r="D61" s="17">
        <v>0</v>
      </c>
      <c r="E61" s="17">
        <v>17568</v>
      </c>
      <c r="F61" s="17">
        <v>17568</v>
      </c>
      <c r="G61" s="9"/>
    </row>
    <row r="62" spans="1:7" x14ac:dyDescent="0.15">
      <c r="A62" s="5" t="s">
        <v>56</v>
      </c>
      <c r="B62" s="16">
        <v>0</v>
      </c>
      <c r="C62" s="33">
        <v>50000</v>
      </c>
      <c r="D62" s="16">
        <v>50000</v>
      </c>
      <c r="E62" s="16">
        <v>0</v>
      </c>
      <c r="F62" s="16">
        <v>0</v>
      </c>
    </row>
    <row r="63" spans="1:7" x14ac:dyDescent="0.15">
      <c r="A63" s="5" t="s">
        <v>54</v>
      </c>
      <c r="B63" s="17">
        <v>697.17</v>
      </c>
      <c r="C63" s="17">
        <v>1000</v>
      </c>
      <c r="D63" s="17">
        <v>729.32</v>
      </c>
      <c r="E63" s="17">
        <v>1000</v>
      </c>
      <c r="F63" s="17">
        <v>1000</v>
      </c>
      <c r="G63" s="9"/>
    </row>
    <row r="64" spans="1:7" x14ac:dyDescent="0.15">
      <c r="A64" s="5" t="s">
        <v>46</v>
      </c>
      <c r="B64" s="17">
        <v>0</v>
      </c>
      <c r="C64" s="57">
        <v>14000</v>
      </c>
      <c r="D64" s="17">
        <v>10000</v>
      </c>
      <c r="E64" s="17">
        <v>10000</v>
      </c>
      <c r="F64" s="17">
        <v>0</v>
      </c>
      <c r="G64" s="9"/>
    </row>
    <row r="65" spans="1:7" x14ac:dyDescent="0.15">
      <c r="A65" s="5" t="s">
        <v>47</v>
      </c>
      <c r="B65" s="17">
        <v>20000</v>
      </c>
      <c r="C65" s="59">
        <v>38500</v>
      </c>
      <c r="D65" s="17">
        <v>40000</v>
      </c>
      <c r="E65" s="17">
        <v>23552</v>
      </c>
      <c r="F65" s="17">
        <v>23552</v>
      </c>
      <c r="G65" s="9"/>
    </row>
    <row r="66" spans="1:7" s="9" customFormat="1" x14ac:dyDescent="0.15">
      <c r="A66" s="5" t="s">
        <v>49</v>
      </c>
      <c r="B66" s="17">
        <v>4500</v>
      </c>
      <c r="C66" s="59">
        <v>4500</v>
      </c>
      <c r="D66" s="17">
        <v>4500</v>
      </c>
      <c r="E66" s="17">
        <v>4500</v>
      </c>
      <c r="F66" s="17">
        <v>4500</v>
      </c>
    </row>
    <row r="67" spans="1:7" s="9" customFormat="1" x14ac:dyDescent="0.15">
      <c r="A67" s="40" t="s">
        <v>50</v>
      </c>
      <c r="B67" s="15">
        <f>SUM(B59:B66)</f>
        <v>471271.17</v>
      </c>
      <c r="C67" s="15">
        <f t="shared" ref="C67:F67" si="8">SUM(C59:C66)</f>
        <v>607606</v>
      </c>
      <c r="D67" s="15">
        <f t="shared" si="8"/>
        <v>604835.31999999995</v>
      </c>
      <c r="E67" s="15">
        <f t="shared" si="8"/>
        <v>641203.5</v>
      </c>
      <c r="F67" s="15">
        <f t="shared" si="8"/>
        <v>631203.5</v>
      </c>
    </row>
    <row r="68" spans="1:7" s="9" customFormat="1" x14ac:dyDescent="0.15">
      <c r="A68" s="5" t="s">
        <v>48</v>
      </c>
      <c r="B68" s="17"/>
      <c r="C68" s="59">
        <v>470477.97</v>
      </c>
      <c r="D68" s="17">
        <v>470477.97</v>
      </c>
      <c r="E68" s="17">
        <v>470477.97</v>
      </c>
      <c r="F68" s="17">
        <v>470477.97</v>
      </c>
    </row>
    <row r="69" spans="1:7" x14ac:dyDescent="0.15">
      <c r="A69" s="5" t="s">
        <v>20</v>
      </c>
      <c r="B69" s="17">
        <v>78316.149999999994</v>
      </c>
      <c r="C69" s="59">
        <v>109575</v>
      </c>
      <c r="D69" s="17">
        <v>87005.53</v>
      </c>
      <c r="E69" s="17">
        <v>135839</v>
      </c>
      <c r="F69" s="17">
        <v>119839</v>
      </c>
      <c r="G69" s="9"/>
    </row>
    <row r="70" spans="1:7" x14ac:dyDescent="0.15">
      <c r="A70" s="5" t="s">
        <v>21</v>
      </c>
      <c r="B70" s="17">
        <v>12250</v>
      </c>
      <c r="C70" s="59">
        <v>34500</v>
      </c>
      <c r="D70" s="17">
        <v>13850</v>
      </c>
      <c r="E70" s="17">
        <v>33750</v>
      </c>
      <c r="F70" s="17">
        <v>23850</v>
      </c>
      <c r="G70" s="9"/>
    </row>
    <row r="71" spans="1:7" s="9" customFormat="1" x14ac:dyDescent="0.15">
      <c r="A71" s="5" t="s">
        <v>42</v>
      </c>
      <c r="B71" s="16">
        <v>54261.47</v>
      </c>
      <c r="C71" s="66">
        <v>0</v>
      </c>
      <c r="D71" s="16">
        <v>0</v>
      </c>
      <c r="E71" s="16">
        <v>0</v>
      </c>
      <c r="F71" s="16">
        <v>0</v>
      </c>
    </row>
    <row r="72" spans="1:7" s="9" customFormat="1" x14ac:dyDescent="0.15">
      <c r="A72" s="5" t="s">
        <v>53</v>
      </c>
      <c r="B72" s="16">
        <v>6593.42</v>
      </c>
      <c r="C72" s="66">
        <v>0</v>
      </c>
      <c r="D72" s="16">
        <v>0</v>
      </c>
      <c r="E72" s="16">
        <v>0</v>
      </c>
      <c r="F72" s="16">
        <v>0</v>
      </c>
    </row>
    <row r="73" spans="1:7" x14ac:dyDescent="0.15">
      <c r="A73" s="5" t="s">
        <v>22</v>
      </c>
      <c r="B73" s="17">
        <v>14775.91</v>
      </c>
      <c r="C73" s="59">
        <v>32000</v>
      </c>
      <c r="D73" s="17">
        <v>35000</v>
      </c>
      <c r="E73" s="17">
        <v>23000</v>
      </c>
      <c r="F73" s="17">
        <v>26500</v>
      </c>
      <c r="G73" s="9"/>
    </row>
    <row r="74" spans="1:7" x14ac:dyDescent="0.15">
      <c r="A74" s="5" t="s">
        <v>34</v>
      </c>
      <c r="B74" s="17">
        <v>45826</v>
      </c>
      <c r="C74" s="59">
        <v>44888</v>
      </c>
      <c r="D74" s="17">
        <v>53988</v>
      </c>
      <c r="E74" s="17">
        <v>49008</v>
      </c>
      <c r="F74" s="17">
        <v>45508</v>
      </c>
      <c r="G74" s="9"/>
    </row>
    <row r="75" spans="1:7" x14ac:dyDescent="0.15">
      <c r="A75" s="5" t="s">
        <v>67</v>
      </c>
      <c r="B75" s="17">
        <v>123144.43</v>
      </c>
      <c r="C75" s="59">
        <v>96000</v>
      </c>
      <c r="D75" s="17">
        <v>105550</v>
      </c>
      <c r="E75" s="17">
        <v>0</v>
      </c>
      <c r="F75" s="17">
        <v>0</v>
      </c>
      <c r="G75" s="9"/>
    </row>
    <row r="76" spans="1:7" x14ac:dyDescent="0.15">
      <c r="A76" s="5" t="s">
        <v>68</v>
      </c>
      <c r="B76" s="17">
        <v>10000</v>
      </c>
      <c r="C76" s="59">
        <v>0</v>
      </c>
      <c r="D76" s="17">
        <v>0</v>
      </c>
      <c r="E76" s="17">
        <v>0</v>
      </c>
      <c r="F76" s="17">
        <v>0</v>
      </c>
      <c r="G76" s="9"/>
    </row>
    <row r="77" spans="1:7" x14ac:dyDescent="0.15">
      <c r="A77" s="5" t="s">
        <v>74</v>
      </c>
      <c r="B77" s="17"/>
      <c r="C77" s="59">
        <v>0</v>
      </c>
      <c r="D77" s="17">
        <v>0</v>
      </c>
      <c r="E77" s="17">
        <v>90888</v>
      </c>
      <c r="F77" s="17">
        <v>90888</v>
      </c>
      <c r="G77" s="9"/>
    </row>
    <row r="78" spans="1:7" x14ac:dyDescent="0.15">
      <c r="A78" s="5" t="s">
        <v>40</v>
      </c>
      <c r="B78" s="17">
        <v>0</v>
      </c>
      <c r="C78" s="59">
        <v>0</v>
      </c>
      <c r="D78" s="17">
        <v>0</v>
      </c>
      <c r="E78" s="17">
        <v>0</v>
      </c>
      <c r="F78" s="17">
        <v>0</v>
      </c>
      <c r="G78" s="9"/>
    </row>
    <row r="79" spans="1:7" s="9" customFormat="1" x14ac:dyDescent="0.15">
      <c r="A79" s="5" t="s">
        <v>44</v>
      </c>
      <c r="B79" s="16">
        <v>0</v>
      </c>
      <c r="C79" s="59">
        <v>240000</v>
      </c>
      <c r="D79" s="16">
        <v>240000</v>
      </c>
      <c r="E79" s="17">
        <v>240000</v>
      </c>
      <c r="F79" s="17">
        <v>240000</v>
      </c>
    </row>
    <row r="80" spans="1:7" s="4" customFormat="1" x14ac:dyDescent="0.15">
      <c r="A80" s="40" t="s">
        <v>23</v>
      </c>
      <c r="B80" s="15">
        <f>SUM(B67:B79)</f>
        <v>816438.55</v>
      </c>
      <c r="C80" s="15">
        <f t="shared" ref="C80:F80" si="9">SUM(C67:C79)</f>
        <v>1635046.97</v>
      </c>
      <c r="D80" s="15">
        <f t="shared" si="9"/>
        <v>1610706.82</v>
      </c>
      <c r="E80" s="15">
        <f t="shared" si="9"/>
        <v>1684166.47</v>
      </c>
      <c r="F80" s="15">
        <f t="shared" si="9"/>
        <v>1648266.47</v>
      </c>
      <c r="G80" s="10"/>
    </row>
    <row r="81" spans="1:7" x14ac:dyDescent="0.15">
      <c r="A81" s="54"/>
      <c r="B81" s="17"/>
      <c r="C81" s="66"/>
      <c r="D81" s="17"/>
      <c r="E81" s="33"/>
      <c r="F81" s="33"/>
      <c r="G81" s="9"/>
    </row>
    <row r="82" spans="1:7" s="4" customFormat="1" x14ac:dyDescent="0.15">
      <c r="A82" s="40" t="s">
        <v>24</v>
      </c>
      <c r="B82" s="15"/>
      <c r="C82" s="58"/>
      <c r="D82" s="15"/>
      <c r="E82" s="15"/>
      <c r="F82" s="15"/>
      <c r="G82" s="10"/>
    </row>
    <row r="83" spans="1:7" s="4" customFormat="1" x14ac:dyDescent="0.15">
      <c r="A83" s="40" t="s">
        <v>71</v>
      </c>
      <c r="B83" s="15">
        <v>20168.75</v>
      </c>
      <c r="C83" s="58">
        <v>25000</v>
      </c>
      <c r="D83" s="15">
        <v>10130.25</v>
      </c>
      <c r="E83" s="15">
        <v>20000</v>
      </c>
      <c r="F83" s="15">
        <v>25000</v>
      </c>
      <c r="G83" s="10"/>
    </row>
    <row r="84" spans="1:7" s="13" customFormat="1" x14ac:dyDescent="0.15">
      <c r="A84" s="55" t="s">
        <v>72</v>
      </c>
      <c r="B84" s="15">
        <f>B20-SUM(B26+B27+B28+B29)</f>
        <v>1318764.02</v>
      </c>
      <c r="C84" s="15">
        <f t="shared" ref="C84:D84" si="10">C20-SUM(C26+C27+C28+C29)</f>
        <v>304998.9700000002</v>
      </c>
      <c r="D84" s="15">
        <f t="shared" si="10"/>
        <v>421701.12000000011</v>
      </c>
      <c r="E84" s="15">
        <f>E20-SUM(E26+E27+E28+E29)</f>
        <v>53685.310000000056</v>
      </c>
      <c r="F84" s="15">
        <f>F20-SUM(F26+F27+F28+F29)</f>
        <v>84477.430000000168</v>
      </c>
      <c r="G84" s="39"/>
    </row>
    <row r="85" spans="1:7" x14ac:dyDescent="0.15">
      <c r="A85" s="12"/>
      <c r="B85" s="33"/>
      <c r="C85" s="65"/>
      <c r="D85" s="70"/>
      <c r="E85" s="23"/>
    </row>
    <row r="86" spans="1:7" x14ac:dyDescent="0.15">
      <c r="A86" s="4" t="s">
        <v>73</v>
      </c>
      <c r="B86" s="16">
        <f>SUM(B40,B55,B80,B82,B83,B84)</f>
        <v>2614884.12</v>
      </c>
      <c r="C86" s="16">
        <f t="shared" ref="C86:D86" si="11">SUM(C40,C55,C80,C82,C83,C84)</f>
        <v>2587705.94</v>
      </c>
      <c r="D86" s="16">
        <f t="shared" si="11"/>
        <v>2562879.9000000004</v>
      </c>
      <c r="E86" s="16">
        <f>SUM(E40,E55,E80,E82,E83,E84)</f>
        <v>2372143.9</v>
      </c>
      <c r="F86" s="16">
        <f>SUM(F40,F55,F80,F82,F83,F84)</f>
        <v>2372143.9</v>
      </c>
    </row>
    <row r="87" spans="1:7" x14ac:dyDescent="0.15">
      <c r="A87" s="10"/>
      <c r="B87" s="9"/>
      <c r="C87" s="15"/>
      <c r="D87" s="9"/>
      <c r="E87" s="1"/>
      <c r="F87" s="45"/>
    </row>
    <row r="88" spans="1:7" x14ac:dyDescent="0.15">
      <c r="B88" s="9"/>
      <c r="C88" s="15"/>
      <c r="D88" s="9"/>
      <c r="E88" s="1"/>
      <c r="F88" s="45"/>
    </row>
    <row r="89" spans="1:7" x14ac:dyDescent="0.15">
      <c r="B89" s="9"/>
      <c r="C89" s="15"/>
      <c r="D89" s="9"/>
      <c r="E89" s="1"/>
      <c r="F89" s="45"/>
    </row>
    <row r="90" spans="1:7" x14ac:dyDescent="0.15">
      <c r="B90" s="9"/>
      <c r="C90" s="9"/>
      <c r="D90" s="9"/>
      <c r="E90" s="1"/>
      <c r="F90" s="45"/>
    </row>
    <row r="91" spans="1:7" x14ac:dyDescent="0.15">
      <c r="B91" s="9"/>
      <c r="C91" s="9"/>
      <c r="D91" s="9"/>
      <c r="E91" s="1"/>
      <c r="F91" s="45"/>
    </row>
    <row r="92" spans="1:7" x14ac:dyDescent="0.15">
      <c r="B92" s="9"/>
      <c r="C92" s="9"/>
      <c r="D92" s="9"/>
      <c r="E92" s="1"/>
      <c r="F92" s="45"/>
    </row>
    <row r="93" spans="1:7" x14ac:dyDescent="0.15">
      <c r="B93" s="9"/>
      <c r="C93" s="9"/>
      <c r="D93" s="9"/>
      <c r="E93" s="1"/>
      <c r="F93" s="45"/>
    </row>
    <row r="94" spans="1:7" x14ac:dyDescent="0.15">
      <c r="B94" s="33"/>
      <c r="C94" s="33"/>
      <c r="D94" s="33"/>
      <c r="E94" s="23"/>
    </row>
  </sheetData>
  <phoneticPr fontId="14" type="noConversion"/>
  <printOptions horizontalCentered="1" gridLines="1"/>
  <pageMargins left="0.3" right="0.3" top="0.5" bottom="0.5" header="0.3" footer="0.3"/>
  <pageSetup scale="87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 Proposed Budget</vt:lpstr>
      <vt:lpstr>'2024-2025 Proposed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Brewer</dc:creator>
  <cp:lastModifiedBy>jennifer Fletcher</cp:lastModifiedBy>
  <cp:lastPrinted>2024-08-26T16:01:24Z</cp:lastPrinted>
  <dcterms:created xsi:type="dcterms:W3CDTF">2005-07-25T17:11:15Z</dcterms:created>
  <dcterms:modified xsi:type="dcterms:W3CDTF">2024-08-26T16:02:09Z</dcterms:modified>
</cp:coreProperties>
</file>