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Budget\"/>
    </mc:Choice>
  </mc:AlternateContent>
  <bookViews>
    <workbookView xWindow="660" yWindow="96" windowWidth="14232" windowHeight="8172"/>
  </bookViews>
  <sheets>
    <sheet name="2015-2016 Budget" sheetId="36" r:id="rId1"/>
  </sheets>
  <definedNames>
    <definedName name="_xlnm.Print_Area" localSheetId="0">'2015-2016 Budget'!$A$1:$H$90</definedName>
    <definedName name="_xlnm.Print_Titles" localSheetId="0">'2015-2016 Budget'!$1:$4</definedName>
  </definedNames>
  <calcPr calcId="152511"/>
</workbook>
</file>

<file path=xl/calcChain.xml><?xml version="1.0" encoding="utf-8"?>
<calcChain xmlns="http://schemas.openxmlformats.org/spreadsheetml/2006/main">
  <c r="E29" i="36" l="1"/>
  <c r="E14" i="36" l="1"/>
  <c r="D29" i="36" l="1"/>
  <c r="C29" i="36"/>
  <c r="B29" i="36"/>
  <c r="C75" i="36"/>
  <c r="D83" i="36" l="1"/>
  <c r="D71" i="36"/>
  <c r="D26" i="36" s="1"/>
  <c r="D61" i="36"/>
  <c r="D25" i="36" s="1"/>
  <c r="D51" i="36"/>
  <c r="D24" i="36" s="1"/>
  <c r="D37" i="36"/>
  <c r="D23" i="36" s="1"/>
  <c r="D28" i="36"/>
  <c r="D27" i="36"/>
  <c r="D14" i="36"/>
  <c r="D17" i="36" s="1"/>
  <c r="D88" i="36" l="1"/>
  <c r="E28" i="36"/>
  <c r="D30" i="36" l="1"/>
  <c r="D18" i="36" s="1"/>
  <c r="D19" i="36" s="1"/>
  <c r="E83" i="36"/>
  <c r="E27" i="36" s="1"/>
  <c r="E71" i="36"/>
  <c r="E26" i="36" s="1"/>
  <c r="E61" i="36"/>
  <c r="E25" i="36" s="1"/>
  <c r="E51" i="36"/>
  <c r="E24" i="36" s="1"/>
  <c r="E37" i="36"/>
  <c r="E23" i="36" s="1"/>
  <c r="E17" i="36"/>
  <c r="E88" i="36" l="1"/>
  <c r="B12" i="36"/>
  <c r="B14" i="36" s="1"/>
  <c r="B17" i="36" s="1"/>
  <c r="B83" i="36"/>
  <c r="B27" i="36" s="1"/>
  <c r="B71" i="36"/>
  <c r="B26" i="36" s="1"/>
  <c r="B61" i="36"/>
  <c r="B25" i="36" s="1"/>
  <c r="B51" i="36"/>
  <c r="B24" i="36" s="1"/>
  <c r="B37" i="36"/>
  <c r="B23" i="36" s="1"/>
  <c r="B28" i="36"/>
  <c r="E30" i="36" l="1"/>
  <c r="E18" i="36" s="1"/>
  <c r="E19" i="36" s="1"/>
  <c r="B88" i="36"/>
  <c r="C28" i="36"/>
  <c r="F28" i="36"/>
  <c r="F83" i="36"/>
  <c r="F27" i="36" s="1"/>
  <c r="F71" i="36"/>
  <c r="F26" i="36" s="1"/>
  <c r="F61" i="36"/>
  <c r="F25" i="36" s="1"/>
  <c r="C83" i="36"/>
  <c r="C27" i="36" s="1"/>
  <c r="C71" i="36"/>
  <c r="C26" i="36" s="1"/>
  <c r="C61" i="36"/>
  <c r="C25" i="36" s="1"/>
  <c r="C37" i="36"/>
  <c r="C23" i="36" s="1"/>
  <c r="F37" i="36"/>
  <c r="F23" i="36" s="1"/>
  <c r="C51" i="36"/>
  <c r="C24" i="36" s="1"/>
  <c r="F51" i="36"/>
  <c r="F24" i="36" s="1"/>
  <c r="C14" i="36"/>
  <c r="C17" i="36" s="1"/>
  <c r="F14" i="36"/>
  <c r="B30" i="36" l="1"/>
  <c r="B18" i="36" s="1"/>
  <c r="B19" i="36" s="1"/>
  <c r="C88" i="36"/>
  <c r="C30" i="36" l="1"/>
  <c r="C18" i="36" s="1"/>
  <c r="C19" i="36" s="1"/>
  <c r="F17" i="36"/>
  <c r="F88" i="36" s="1"/>
  <c r="F29" i="36" s="1"/>
  <c r="F30" i="36" s="1"/>
  <c r="F18" i="36" s="1"/>
  <c r="F19" i="36" s="1"/>
</calcChain>
</file>

<file path=xl/sharedStrings.xml><?xml version="1.0" encoding="utf-8"?>
<sst xmlns="http://schemas.openxmlformats.org/spreadsheetml/2006/main" count="80" uniqueCount="72">
  <si>
    <t xml:space="preserve"> </t>
  </si>
  <si>
    <t>OREGON POTATO COMMISSION</t>
  </si>
  <si>
    <t>REVENUE</t>
  </si>
  <si>
    <t>TOTAL REVENUE</t>
  </si>
  <si>
    <t>AVAILABLE FOR FISCAL YEAR</t>
  </si>
  <si>
    <t>ENDING CASH</t>
  </si>
  <si>
    <t>EMERGENCY FUND</t>
  </si>
  <si>
    <t>PERSONAL SERVICES</t>
  </si>
  <si>
    <t>RESEARCH &amp; EXTENSION</t>
  </si>
  <si>
    <t>SPECIAL PAYMENTS</t>
  </si>
  <si>
    <t>ODA COMMODITY PROGRAM</t>
  </si>
  <si>
    <t>DETAIL OF EXPENDITURES</t>
  </si>
  <si>
    <t>PERSONAL  SERVICES</t>
  </si>
  <si>
    <t>OTHER PAYROLL COSTS</t>
  </si>
  <si>
    <t>TOTAL PERSONAL SERVICES</t>
  </si>
  <si>
    <t>AUDIT</t>
  </si>
  <si>
    <t>COMMUNICATIONS</t>
  </si>
  <si>
    <t>INSURANCE &amp; BONDS</t>
  </si>
  <si>
    <t>OFFICE SUPPLIES</t>
  </si>
  <si>
    <t>OTHER SERVICES &amp; SUPPLIES</t>
  </si>
  <si>
    <t>POSTAGE</t>
  </si>
  <si>
    <t>PROFESSIONAL FEES</t>
  </si>
  <si>
    <t>PUBLICATIONS</t>
  </si>
  <si>
    <t>RENT, STORAGE &amp; PARKING</t>
  </si>
  <si>
    <t>TRAVEL - IN-STATE</t>
  </si>
  <si>
    <t>TRAVEL - OUT-OF-STATE</t>
  </si>
  <si>
    <t>DISTRICT REFUNDS</t>
  </si>
  <si>
    <t>BLUE MOUNTAIN</t>
  </si>
  <si>
    <t>CENTRAL OREGON</t>
  </si>
  <si>
    <t>KLAMATH BASIN</t>
  </si>
  <si>
    <t>MALHEUR  COUNTY</t>
  </si>
  <si>
    <t>WILLAMETTE VALLEY</t>
  </si>
  <si>
    <t>TOTAL DISTRICT REFUNDS</t>
  </si>
  <si>
    <t>TOTAL RESEARCH &amp; EXTENSION</t>
  </si>
  <si>
    <t>CONSUMER RESEARCH &amp; EDUCATION</t>
  </si>
  <si>
    <t>TRADE</t>
  </si>
  <si>
    <t>LEGISLATION</t>
  </si>
  <si>
    <t>PUBLIC RELATIONS</t>
  </si>
  <si>
    <t>TOTAL SPECIAL PAYMENTS</t>
  </si>
  <si>
    <t>CAPITAL OUTLAY</t>
  </si>
  <si>
    <t>BEGINNING CASH</t>
  </si>
  <si>
    <t>ASSESSMENTS</t>
  </si>
  <si>
    <t>EXPENDITURES</t>
  </si>
  <si>
    <t>SUMMARY OF EXPENDITURES</t>
  </si>
  <si>
    <t>Proposed</t>
  </si>
  <si>
    <t>Approved</t>
  </si>
  <si>
    <t>Adopted</t>
  </si>
  <si>
    <t>Actual</t>
  </si>
  <si>
    <t>SCG EXPENSES</t>
  </si>
  <si>
    <t>Estimated</t>
  </si>
  <si>
    <t>RESEARCH &amp; SEED BOOKS</t>
  </si>
  <si>
    <t>Fiscal Year July 1st through June 30th</t>
  </si>
  <si>
    <t>USDA SCG INCOME</t>
  </si>
  <si>
    <t>BASE FUNDING</t>
  </si>
  <si>
    <t>NPC ANNUAL DUES &amp; OTHER DUES</t>
  </si>
  <si>
    <t>SCG OPC CASH MATCH</t>
  </si>
  <si>
    <t>NW POTATO RESEARCH COORDINATOR</t>
  </si>
  <si>
    <t>TOTAL BUDGETED EXPENSES</t>
  </si>
  <si>
    <t>MATERIALS AND SERVICES</t>
  </si>
  <si>
    <t>WAGES AND SALARIES</t>
  </si>
  <si>
    <t>COMMISSIONER PER DIEM</t>
  </si>
  <si>
    <t>TOTAL MATERIALS AND SERVICES</t>
  </si>
  <si>
    <t>2014-2015</t>
  </si>
  <si>
    <t>OSU PROFESSORSHIP ENDOWMENT</t>
  </si>
  <si>
    <t>RESEARCH CONSORTIUM INCOME</t>
  </si>
  <si>
    <t xml:space="preserve">UNASSIGNED </t>
  </si>
  <si>
    <t>CONSORTIUM RESEARCH PROJECTS</t>
  </si>
  <si>
    <t>OREGON RESEARCH &amp; EXTENSION</t>
  </si>
  <si>
    <t>2015-2016</t>
  </si>
  <si>
    <t>ENDOWMENT INCOME</t>
  </si>
  <si>
    <t>INTEREST/OTHER INCOME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</si>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</sst>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30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trike/>
      <sz val="2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/>
    <xf numFmtId="0" fontId="6" fillId="2" borderId="1" xfId="0" applyFont="1" applyFill="1" applyBorder="1"/>
    <xf numFmtId="0" fontId="0" fillId="2" borderId="1" xfId="0" applyFill="1" applyBorder="1"/>
    <xf numFmtId="0" fontId="8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164" fontId="0" fillId="2" borderId="1" xfId="0" applyNumberFormat="1" applyFill="1" applyBorder="1"/>
    <xf numFmtId="164" fontId="4" fillId="0" borderId="1" xfId="0" applyNumberFormat="1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10" fontId="9" fillId="2" borderId="1" xfId="0" applyNumberFormat="1" applyFont="1" applyFill="1" applyBorder="1"/>
    <xf numFmtId="165" fontId="9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0" fontId="9" fillId="0" borderId="1" xfId="0" applyFont="1" applyFill="1" applyBorder="1"/>
    <xf numFmtId="164" fontId="7" fillId="0" borderId="1" xfId="0" applyNumberFormat="1" applyFont="1" applyFill="1" applyBorder="1"/>
    <xf numFmtId="164" fontId="4" fillId="2" borderId="1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11" fillId="2" borderId="1" xfId="0" applyFont="1" applyFill="1" applyBorder="1"/>
    <xf numFmtId="165" fontId="10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43" fontId="0" fillId="2" borderId="1" xfId="1" applyFont="1" applyFill="1" applyBorder="1"/>
    <xf numFmtId="165" fontId="0" fillId="2" borderId="1" xfId="0" applyNumberFormat="1" applyFill="1" applyBorder="1"/>
    <xf numFmtId="0" fontId="15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4" fillId="0" borderId="1" xfId="0" applyFont="1" applyFill="1" applyBorder="1"/>
    <xf numFmtId="0" fontId="14" fillId="0" borderId="1" xfId="0" applyFont="1" applyFill="1" applyBorder="1"/>
    <xf numFmtId="164" fontId="15" fillId="0" borderId="1" xfId="0" applyNumberFormat="1" applyFont="1" applyFill="1" applyBorder="1"/>
    <xf numFmtId="0" fontId="15" fillId="0" borderId="1" xfId="0" applyFont="1" applyFill="1" applyBorder="1" applyAlignment="1">
      <alignment horizontal="left"/>
    </xf>
    <xf numFmtId="0" fontId="17" fillId="2" borderId="1" xfId="0" applyFont="1" applyFill="1" applyBorder="1"/>
    <xf numFmtId="0" fontId="18" fillId="2" borderId="1" xfId="0" applyFont="1" applyFill="1" applyBorder="1"/>
    <xf numFmtId="2" fontId="0" fillId="2" borderId="1" xfId="0" applyNumberFormat="1" applyFill="1" applyBorder="1"/>
    <xf numFmtId="2" fontId="1" fillId="2" borderId="1" xfId="0" applyNumberFormat="1" applyFont="1" applyFill="1" applyBorder="1"/>
    <xf numFmtId="2" fontId="4" fillId="2" borderId="1" xfId="0" applyNumberFormat="1" applyFont="1" applyFill="1" applyBorder="1"/>
    <xf numFmtId="2" fontId="15" fillId="0" borderId="1" xfId="0" applyNumberFormat="1" applyFont="1" applyFill="1" applyBorder="1"/>
    <xf numFmtId="164" fontId="1" fillId="2" borderId="1" xfId="0" applyNumberFormat="1" applyFont="1" applyFill="1" applyBorder="1"/>
    <xf numFmtId="164" fontId="19" fillId="0" borderId="1" xfId="0" applyNumberFormat="1" applyFont="1" applyFill="1" applyBorder="1"/>
    <xf numFmtId="164" fontId="1" fillId="2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0" fillId="2" borderId="1" xfId="0" applyFont="1" applyFill="1" applyBorder="1"/>
    <xf numFmtId="164" fontId="21" fillId="2" borderId="1" xfId="0" applyNumberFormat="1" applyFont="1" applyFill="1" applyBorder="1"/>
    <xf numFmtId="164" fontId="21" fillId="0" borderId="1" xfId="0" applyNumberFormat="1" applyFont="1" applyFill="1" applyBorder="1"/>
    <xf numFmtId="0" fontId="24" fillId="2" borderId="1" xfId="0" applyFont="1" applyFill="1" applyBorder="1"/>
    <xf numFmtId="164" fontId="22" fillId="2" borderId="1" xfId="0" applyNumberFormat="1" applyFont="1" applyFill="1" applyBorder="1"/>
    <xf numFmtId="0" fontId="22" fillId="2" borderId="1" xfId="0" applyFont="1" applyFill="1" applyBorder="1"/>
    <xf numFmtId="164" fontId="22" fillId="0" borderId="1" xfId="0" applyNumberFormat="1" applyFont="1" applyFill="1" applyBorder="1"/>
    <xf numFmtId="0" fontId="25" fillId="2" borderId="1" xfId="0" applyFont="1" applyFill="1" applyBorder="1"/>
    <xf numFmtId="164" fontId="23" fillId="0" borderId="1" xfId="0" applyNumberFormat="1" applyFont="1" applyFill="1" applyBorder="1"/>
    <xf numFmtId="0" fontId="23" fillId="2" borderId="1" xfId="0" applyFont="1" applyFill="1" applyBorder="1"/>
    <xf numFmtId="0" fontId="26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3" borderId="1" xfId="0" applyFill="1" applyBorder="1"/>
    <xf numFmtId="164" fontId="4" fillId="3" borderId="1" xfId="0" applyNumberFormat="1" applyFont="1" applyFill="1" applyBorder="1"/>
    <xf numFmtId="164" fontId="0" fillId="3" borderId="1" xfId="0" applyNumberFormat="1" applyFill="1" applyBorder="1"/>
    <xf numFmtId="164" fontId="7" fillId="3" borderId="1" xfId="0" applyNumberFormat="1" applyFont="1" applyFill="1" applyBorder="1"/>
    <xf numFmtId="164" fontId="1" fillId="3" borderId="1" xfId="0" applyNumberFormat="1" applyFont="1" applyFill="1" applyBorder="1"/>
    <xf numFmtId="164" fontId="21" fillId="3" borderId="1" xfId="0" applyNumberFormat="1" applyFont="1" applyFill="1" applyBorder="1"/>
    <xf numFmtId="164" fontId="15" fillId="3" borderId="1" xfId="0" applyNumberFormat="1" applyFont="1" applyFill="1" applyBorder="1"/>
    <xf numFmtId="164" fontId="22" fillId="3" borderId="1" xfId="0" applyNumberFormat="1" applyFont="1" applyFill="1" applyBorder="1"/>
    <xf numFmtId="0" fontId="18" fillId="0" borderId="1" xfId="0" applyFont="1" applyFill="1" applyBorder="1"/>
    <xf numFmtId="0" fontId="22" fillId="0" borderId="1" xfId="0" applyFont="1" applyFill="1" applyBorder="1"/>
    <xf numFmtId="164" fontId="27" fillId="0" borderId="1" xfId="0" applyNumberFormat="1" applyFont="1" applyFill="1" applyBorder="1"/>
    <xf numFmtId="164" fontId="28" fillId="0" borderId="1" xfId="0" applyNumberFormat="1" applyFont="1" applyFill="1" applyBorder="1"/>
    <xf numFmtId="164" fontId="29" fillId="0" borderId="1" xfId="0" applyNumberFormat="1" applyFont="1" applyFill="1" applyBorder="1"/>
    <xf numFmtId="164" fontId="28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zoomScaleNormal="100" workbookViewId="0">
      <pane xSplit="7" ySplit="4" topLeftCell="J14" activePane="bottomRight" state="frozen"/>
      <selection pane="topRight" activeCell="F1" sqref="F1"/>
      <selection pane="bottomLeft" activeCell="A4" sqref="A4"/>
      <selection pane="bottomRight" activeCell="E37" sqref="E37"/>
    </sheetView>
  </sheetViews>
  <sheetFormatPr defaultColWidth="9.109375" defaultRowHeight="13.2" x14ac:dyDescent="0.25"/>
  <cols>
    <col min="1" max="1" width="38.109375" style="3" customWidth="1"/>
    <col min="2" max="2" width="13.33203125" style="3" customWidth="1"/>
    <col min="3" max="3" width="13" style="3" customWidth="1"/>
    <col min="4" max="5" width="13.33203125" style="3" customWidth="1"/>
    <col min="6" max="6" width="13.109375" style="34" customWidth="1"/>
    <col min="7" max="7" width="13" style="27" customWidth="1"/>
    <col min="8" max="8" width="5.44140625" style="3" hidden="1" customWidth="1"/>
    <col min="9" max="9" width="19" style="3" customWidth="1"/>
    <col min="10" max="10" width="18.33203125" style="3" customWidth="1"/>
    <col min="11" max="11" width="12.44140625" style="3" customWidth="1"/>
    <col min="12" max="12" width="11.109375" style="3" bestFit="1" customWidth="1"/>
    <col min="13" max="13" width="11.5546875" style="3" bestFit="1" customWidth="1"/>
    <col min="14" max="16384" width="9.109375" style="3"/>
  </cols>
  <sheetData>
    <row r="1" spans="1:15" ht="24.6" x14ac:dyDescent="0.4">
      <c r="A1" s="1" t="s">
        <v>0</v>
      </c>
      <c r="B1" s="2" t="s">
        <v>1</v>
      </c>
      <c r="F1" s="33"/>
    </row>
    <row r="2" spans="1:15" ht="24.6" x14ac:dyDescent="0.4">
      <c r="A2" s="1"/>
      <c r="B2" s="4" t="s">
        <v>51</v>
      </c>
      <c r="F2" s="33"/>
    </row>
    <row r="3" spans="1:15" s="6" customFormat="1" ht="17.399999999999999" x14ac:dyDescent="0.3">
      <c r="A3" s="5"/>
      <c r="B3" s="55" t="s">
        <v>47</v>
      </c>
      <c r="C3" s="42" t="s">
        <v>45</v>
      </c>
      <c r="D3" s="14" t="s">
        <v>49</v>
      </c>
      <c r="E3" s="14" t="s">
        <v>44</v>
      </c>
      <c r="F3" s="42" t="s">
        <v>46</v>
      </c>
    </row>
    <row r="4" spans="1:15" s="6" customFormat="1" ht="17.399999999999999" x14ac:dyDescent="0.3">
      <c r="A4" s="5"/>
      <c r="B4" s="56" t="s">
        <v>62</v>
      </c>
      <c r="C4" s="43" t="s">
        <v>68</v>
      </c>
      <c r="D4" s="23" t="s">
        <v>68</v>
      </c>
      <c r="E4" s="23" t="s">
        <v>71</v>
      </c>
      <c r="F4" s="23" t="s">
        <v>71</v>
      </c>
    </row>
    <row r="5" spans="1:15" ht="14.25" customHeight="1" x14ac:dyDescent="0.25">
      <c r="B5" s="57"/>
      <c r="C5" s="28"/>
      <c r="D5" s="19"/>
      <c r="E5" s="19"/>
      <c r="F5" s="65"/>
    </row>
    <row r="6" spans="1:15" s="7" customFormat="1" x14ac:dyDescent="0.25">
      <c r="A6" s="11" t="s">
        <v>40</v>
      </c>
      <c r="B6" s="58">
        <v>1078743</v>
      </c>
      <c r="C6" s="9">
        <v>966239</v>
      </c>
      <c r="D6" s="9">
        <v>956785</v>
      </c>
      <c r="E6" s="9">
        <v>877299</v>
      </c>
      <c r="F6" s="67"/>
      <c r="K6" s="29"/>
      <c r="L6" s="29"/>
      <c r="M6" s="29"/>
      <c r="N6" s="29"/>
      <c r="O6" s="29"/>
    </row>
    <row r="7" spans="1:15" x14ac:dyDescent="0.25">
      <c r="B7" s="59"/>
      <c r="C7" s="15"/>
      <c r="D7" s="39"/>
      <c r="E7" s="39"/>
      <c r="F7" s="68"/>
    </row>
    <row r="8" spans="1:15" ht="15.6" x14ac:dyDescent="0.3">
      <c r="A8" s="21" t="s">
        <v>2</v>
      </c>
      <c r="B8" s="59"/>
      <c r="C8" s="15"/>
      <c r="D8" s="39"/>
      <c r="E8" s="39"/>
      <c r="F8" s="68"/>
    </row>
    <row r="9" spans="1:15" s="7" customFormat="1" x14ac:dyDescent="0.25">
      <c r="A9" s="10" t="s">
        <v>41</v>
      </c>
      <c r="B9" s="58">
        <v>863887.35</v>
      </c>
      <c r="C9" s="9">
        <v>880000</v>
      </c>
      <c r="D9" s="18">
        <v>860000</v>
      </c>
      <c r="E9" s="18">
        <v>880000</v>
      </c>
      <c r="F9" s="67"/>
    </row>
    <row r="10" spans="1:15" x14ac:dyDescent="0.25">
      <c r="A10" s="10" t="s">
        <v>52</v>
      </c>
      <c r="B10" s="59">
        <v>34953.69</v>
      </c>
      <c r="C10" s="15">
        <v>136500</v>
      </c>
      <c r="D10" s="39">
        <v>33060</v>
      </c>
      <c r="E10" s="15"/>
      <c r="F10" s="68"/>
      <c r="H10" s="7"/>
    </row>
    <row r="11" spans="1:15" x14ac:dyDescent="0.25">
      <c r="A11" s="10" t="s">
        <v>64</v>
      </c>
      <c r="B11" s="59">
        <v>32052</v>
      </c>
      <c r="C11" s="15">
        <v>112011</v>
      </c>
      <c r="D11" s="15">
        <v>107337</v>
      </c>
      <c r="E11" s="39">
        <v>133715</v>
      </c>
      <c r="F11" s="68"/>
      <c r="H11" s="24"/>
    </row>
    <row r="12" spans="1:15" x14ac:dyDescent="0.25">
      <c r="A12" s="10" t="s">
        <v>70</v>
      </c>
      <c r="B12" s="61">
        <f>9265.67+4445.22</f>
        <v>13710.89</v>
      </c>
      <c r="C12" s="15">
        <v>10000</v>
      </c>
      <c r="D12" s="39">
        <v>8500</v>
      </c>
      <c r="E12" s="39">
        <v>10000</v>
      </c>
      <c r="F12" s="68"/>
    </row>
    <row r="13" spans="1:15" x14ac:dyDescent="0.25">
      <c r="A13" s="10" t="s">
        <v>69</v>
      </c>
      <c r="B13" s="59">
        <v>112200</v>
      </c>
      <c r="C13" s="15"/>
      <c r="D13" s="15">
        <v>27000</v>
      </c>
      <c r="E13" s="15"/>
      <c r="F13" s="68"/>
    </row>
    <row r="14" spans="1:15" ht="15" x14ac:dyDescent="0.25">
      <c r="A14" s="20" t="s">
        <v>3</v>
      </c>
      <c r="B14" s="60">
        <f>SUM(B9:B13)</f>
        <v>1056803.9300000002</v>
      </c>
      <c r="C14" s="15">
        <f>SUM(C9:C12)</f>
        <v>1138511</v>
      </c>
      <c r="D14" s="15">
        <f>SUM(D9:D13)</f>
        <v>1035897</v>
      </c>
      <c r="E14" s="17">
        <f>SUM(E9:E13)</f>
        <v>1023715</v>
      </c>
      <c r="F14" s="68">
        <f>SUM(F9:F12)</f>
        <v>0</v>
      </c>
    </row>
    <row r="15" spans="1:15" x14ac:dyDescent="0.25">
      <c r="A15" s="12"/>
      <c r="B15" s="59"/>
      <c r="C15" s="15"/>
      <c r="D15" s="39"/>
      <c r="E15" s="39"/>
      <c r="F15" s="68"/>
    </row>
    <row r="16" spans="1:15" x14ac:dyDescent="0.25">
      <c r="A16" s="10"/>
      <c r="B16" s="59"/>
      <c r="C16" s="15"/>
      <c r="D16" s="39"/>
      <c r="E16" s="39"/>
      <c r="F16" s="68"/>
    </row>
    <row r="17" spans="1:13" x14ac:dyDescent="0.25">
      <c r="A17" s="10" t="s">
        <v>4</v>
      </c>
      <c r="B17" s="61">
        <f>+B14+B6</f>
        <v>2135546.9300000002</v>
      </c>
      <c r="C17" s="15">
        <f>+C14+C6</f>
        <v>2104750</v>
      </c>
      <c r="D17" s="15">
        <f t="shared" ref="D17" si="0">+D14+D6</f>
        <v>1992682</v>
      </c>
      <c r="E17" s="15">
        <f t="shared" ref="E17" si="1">+E14+E6</f>
        <v>1901014</v>
      </c>
      <c r="F17" s="68">
        <f t="shared" ref="F17" si="2">+F14+F6</f>
        <v>0</v>
      </c>
    </row>
    <row r="18" spans="1:13" x14ac:dyDescent="0.25">
      <c r="A18" s="10" t="s">
        <v>42</v>
      </c>
      <c r="B18" s="61">
        <f>+B30</f>
        <v>2135546.9300000002</v>
      </c>
      <c r="C18" s="15">
        <f>+C30</f>
        <v>2104750</v>
      </c>
      <c r="D18" s="15">
        <f t="shared" ref="D18" si="3">+D30</f>
        <v>1992682</v>
      </c>
      <c r="E18" s="15">
        <f t="shared" ref="E18" si="4">+E30</f>
        <v>1901014</v>
      </c>
      <c r="F18" s="68">
        <f t="shared" ref="F18" si="5">+F30</f>
        <v>0</v>
      </c>
    </row>
    <row r="19" spans="1:13" x14ac:dyDescent="0.25">
      <c r="A19" s="10" t="s">
        <v>5</v>
      </c>
      <c r="B19" s="61">
        <f>+B17-B18</f>
        <v>0</v>
      </c>
      <c r="C19" s="15">
        <f>+C17-C18</f>
        <v>0</v>
      </c>
      <c r="D19" s="15">
        <f t="shared" ref="D19" si="6">+D17-D18</f>
        <v>0</v>
      </c>
      <c r="E19" s="15">
        <f t="shared" ref="E19" si="7">+E17-E18</f>
        <v>0</v>
      </c>
      <c r="F19" s="68">
        <f t="shared" ref="F19" si="8">+F17-F18</f>
        <v>0</v>
      </c>
      <c r="M19" s="35"/>
    </row>
    <row r="20" spans="1:13" x14ac:dyDescent="0.25">
      <c r="A20" s="44"/>
      <c r="B20" s="62"/>
      <c r="C20" s="46"/>
      <c r="D20" s="39"/>
      <c r="E20" s="45"/>
      <c r="F20" s="68"/>
      <c r="M20" s="35"/>
    </row>
    <row r="21" spans="1:13" x14ac:dyDescent="0.25">
      <c r="A21" s="44"/>
      <c r="B21" s="62"/>
      <c r="C21" s="46"/>
      <c r="D21" s="39"/>
      <c r="E21" s="45"/>
      <c r="F21" s="68"/>
    </row>
    <row r="22" spans="1:13" ht="15.6" x14ac:dyDescent="0.3">
      <c r="A22" s="21" t="s">
        <v>43</v>
      </c>
      <c r="B22" s="59"/>
      <c r="C22" s="15"/>
      <c r="D22" s="39"/>
      <c r="E22" s="39"/>
      <c r="F22" s="68"/>
      <c r="M22" s="35"/>
    </row>
    <row r="23" spans="1:13" x14ac:dyDescent="0.25">
      <c r="A23" s="10" t="s">
        <v>7</v>
      </c>
      <c r="B23" s="60">
        <f>+B37</f>
        <v>259724.68</v>
      </c>
      <c r="C23" s="15">
        <f>+C37</f>
        <v>276751</v>
      </c>
      <c r="D23" s="15">
        <f t="shared" ref="D23" si="9">+D37</f>
        <v>276751</v>
      </c>
      <c r="E23" s="15">
        <f t="shared" ref="E23" si="10">+E37</f>
        <v>283389</v>
      </c>
      <c r="F23" s="68">
        <f t="shared" ref="F23" si="11">+F37</f>
        <v>0</v>
      </c>
      <c r="K23" s="27"/>
      <c r="L23" s="27"/>
      <c r="M23" s="35"/>
    </row>
    <row r="24" spans="1:13" x14ac:dyDescent="0.25">
      <c r="A24" s="10" t="s">
        <v>58</v>
      </c>
      <c r="B24" s="60">
        <f>+B51</f>
        <v>116007.9</v>
      </c>
      <c r="C24" s="15">
        <f>+C51</f>
        <v>125940</v>
      </c>
      <c r="D24" s="15">
        <f t="shared" ref="D24" si="12">+D51</f>
        <v>121976</v>
      </c>
      <c r="E24" s="15">
        <f t="shared" ref="E24" si="13">+E51</f>
        <v>134000</v>
      </c>
      <c r="F24" s="68">
        <f t="shared" ref="F24" si="14">+F51</f>
        <v>0</v>
      </c>
      <c r="M24" s="35"/>
    </row>
    <row r="25" spans="1:13" x14ac:dyDescent="0.25">
      <c r="A25" s="10" t="s">
        <v>26</v>
      </c>
      <c r="B25" s="60">
        <f>+B61</f>
        <v>8300</v>
      </c>
      <c r="C25" s="15">
        <f>+C61</f>
        <v>8300</v>
      </c>
      <c r="D25" s="15">
        <f t="shared" ref="D25" si="15">+D61</f>
        <v>7900</v>
      </c>
      <c r="E25" s="15">
        <f t="shared" ref="E25" si="16">+E61</f>
        <v>8300</v>
      </c>
      <c r="F25" s="68">
        <f t="shared" ref="F25" si="17">+F61</f>
        <v>0</v>
      </c>
      <c r="M25" s="35"/>
    </row>
    <row r="26" spans="1:13" x14ac:dyDescent="0.25">
      <c r="A26" s="10" t="s">
        <v>8</v>
      </c>
      <c r="B26" s="60">
        <f>+B71</f>
        <v>438661.5</v>
      </c>
      <c r="C26" s="15">
        <f>+C71</f>
        <v>532597</v>
      </c>
      <c r="D26" s="15">
        <f t="shared" ref="D26" si="18">+D71</f>
        <v>521903</v>
      </c>
      <c r="E26" s="15">
        <f t="shared" ref="E26" si="19">+E71</f>
        <v>427479</v>
      </c>
      <c r="F26" s="68">
        <f>+F71</f>
        <v>0</v>
      </c>
      <c r="M26" s="35"/>
    </row>
    <row r="27" spans="1:13" x14ac:dyDescent="0.25">
      <c r="A27" s="10" t="s">
        <v>9</v>
      </c>
      <c r="B27" s="60">
        <f>+B83</f>
        <v>331646.64</v>
      </c>
      <c r="C27" s="15">
        <f>+C83</f>
        <v>239500</v>
      </c>
      <c r="D27" s="15">
        <f t="shared" ref="D27" si="20">+D83</f>
        <v>160100</v>
      </c>
      <c r="E27" s="15">
        <f t="shared" ref="E27" si="21">+E83</f>
        <v>197500</v>
      </c>
      <c r="F27" s="68">
        <f>+F83</f>
        <v>0</v>
      </c>
      <c r="M27" s="35"/>
    </row>
    <row r="28" spans="1:13" x14ac:dyDescent="0.25">
      <c r="A28" s="10" t="s">
        <v>10</v>
      </c>
      <c r="B28" s="60">
        <f t="shared" ref="B28" si="22">B87</f>
        <v>24421.15</v>
      </c>
      <c r="C28" s="15">
        <f>C87</f>
        <v>26894</v>
      </c>
      <c r="D28" s="15">
        <f t="shared" ref="D28" si="23">D87</f>
        <v>26753</v>
      </c>
      <c r="E28" s="15">
        <f t="shared" ref="E28" si="24">E87</f>
        <v>26894</v>
      </c>
      <c r="F28" s="68">
        <f>F87</f>
        <v>0</v>
      </c>
      <c r="M28" s="35"/>
    </row>
    <row r="29" spans="1:13" s="19" customFormat="1" x14ac:dyDescent="0.25">
      <c r="A29" s="16" t="s">
        <v>6</v>
      </c>
      <c r="B29" s="61">
        <f t="shared" ref="B29" si="25">B88</f>
        <v>956785.06000000029</v>
      </c>
      <c r="C29" s="15">
        <f>C88</f>
        <v>894768</v>
      </c>
      <c r="D29" s="15">
        <f t="shared" ref="D29" si="26">D88</f>
        <v>877299</v>
      </c>
      <c r="E29" s="15">
        <f t="shared" ref="E29" si="27">E88</f>
        <v>823452</v>
      </c>
      <c r="F29" s="68">
        <f>F88</f>
        <v>0</v>
      </c>
      <c r="K29" s="28"/>
      <c r="M29" s="36"/>
    </row>
    <row r="30" spans="1:13" s="7" customFormat="1" ht="15.6" x14ac:dyDescent="0.3">
      <c r="A30" s="21" t="s">
        <v>57</v>
      </c>
      <c r="B30" s="58">
        <f>SUM(B23:B29)</f>
        <v>2135546.9300000002</v>
      </c>
      <c r="C30" s="9">
        <f>SUM(C23:C29)</f>
        <v>2104750</v>
      </c>
      <c r="D30" s="9">
        <f t="shared" ref="D30" si="28">SUM(D23:D29)</f>
        <v>1992682</v>
      </c>
      <c r="E30" s="9">
        <f t="shared" ref="E30" si="29">SUM(E23:E29)</f>
        <v>1901014</v>
      </c>
      <c r="F30" s="67">
        <f t="shared" ref="F30" si="30">SUM(F23:F29)</f>
        <v>0</v>
      </c>
      <c r="K30" s="18"/>
      <c r="M30" s="37"/>
    </row>
    <row r="31" spans="1:13" s="26" customFormat="1" x14ac:dyDescent="0.25">
      <c r="A31" s="30"/>
      <c r="B31" s="63"/>
      <c r="C31" s="31"/>
      <c r="D31" s="31"/>
      <c r="E31" s="40"/>
      <c r="F31" s="69"/>
      <c r="L31" s="32"/>
      <c r="M31" s="38"/>
    </row>
    <row r="32" spans="1:13" ht="15.6" x14ac:dyDescent="0.3">
      <c r="A32" s="21" t="s">
        <v>11</v>
      </c>
      <c r="B32" s="59"/>
      <c r="C32" s="15"/>
      <c r="D32" s="15"/>
      <c r="E32" s="39"/>
      <c r="F32" s="68"/>
      <c r="K32" s="27"/>
    </row>
    <row r="33" spans="1:12" x14ac:dyDescent="0.25">
      <c r="A33" s="13" t="s">
        <v>12</v>
      </c>
      <c r="B33" s="59"/>
      <c r="C33" s="15"/>
      <c r="D33" s="15"/>
      <c r="E33" s="39"/>
      <c r="F33" s="68"/>
    </row>
    <row r="34" spans="1:12" x14ac:dyDescent="0.25">
      <c r="A34" s="13" t="s">
        <v>59</v>
      </c>
      <c r="B34" s="59">
        <v>171955.32</v>
      </c>
      <c r="C34" s="15">
        <v>182516</v>
      </c>
      <c r="D34" s="15">
        <v>182516</v>
      </c>
      <c r="E34" s="41">
        <v>184254</v>
      </c>
      <c r="F34" s="70"/>
      <c r="J34" s="8"/>
      <c r="L34" s="25"/>
    </row>
    <row r="35" spans="1:12" x14ac:dyDescent="0.25">
      <c r="A35" s="13" t="s">
        <v>60</v>
      </c>
      <c r="B35" s="59">
        <v>8970</v>
      </c>
      <c r="C35" s="15">
        <v>10000</v>
      </c>
      <c r="D35" s="15">
        <v>10000</v>
      </c>
      <c r="E35" s="41">
        <v>10000</v>
      </c>
      <c r="F35" s="70"/>
    </row>
    <row r="36" spans="1:12" x14ac:dyDescent="0.25">
      <c r="A36" s="13" t="s">
        <v>13</v>
      </c>
      <c r="B36" s="59">
        <v>78799.360000000001</v>
      </c>
      <c r="C36" s="15">
        <v>84235</v>
      </c>
      <c r="D36" s="15">
        <v>84235</v>
      </c>
      <c r="E36" s="41">
        <v>89135</v>
      </c>
      <c r="F36" s="70"/>
      <c r="J36" s="8"/>
    </row>
    <row r="37" spans="1:12" s="7" customFormat="1" x14ac:dyDescent="0.25">
      <c r="A37" s="22" t="s">
        <v>14</v>
      </c>
      <c r="B37" s="58">
        <f>SUM(B34:B36)</f>
        <v>259724.68</v>
      </c>
      <c r="C37" s="9">
        <f>SUM(C34:C36)</f>
        <v>276751</v>
      </c>
      <c r="D37" s="9">
        <f t="shared" ref="D37" si="31">SUM(D34:D36)</f>
        <v>276751</v>
      </c>
      <c r="E37" s="9">
        <f t="shared" ref="E37" si="32">SUM(E34:E36)</f>
        <v>283389</v>
      </c>
      <c r="F37" s="67">
        <f t="shared" ref="F37" si="33">SUM(F34:F36)</f>
        <v>0</v>
      </c>
      <c r="J37" s="9"/>
    </row>
    <row r="38" spans="1:12" x14ac:dyDescent="0.25">
      <c r="A38" s="10"/>
      <c r="B38" s="59"/>
      <c r="C38" s="15"/>
      <c r="D38" s="15"/>
      <c r="E38" s="39"/>
      <c r="F38" s="68"/>
    </row>
    <row r="39" spans="1:12" x14ac:dyDescent="0.25">
      <c r="A39" s="11" t="s">
        <v>58</v>
      </c>
      <c r="B39" s="59"/>
      <c r="C39" s="15"/>
      <c r="D39" s="15"/>
      <c r="E39" s="39"/>
      <c r="F39" s="68"/>
    </row>
    <row r="40" spans="1:12" x14ac:dyDescent="0.25">
      <c r="A40" s="10" t="s">
        <v>15</v>
      </c>
      <c r="B40" s="59">
        <v>7210</v>
      </c>
      <c r="C40" s="15">
        <v>0</v>
      </c>
      <c r="D40" s="15">
        <v>650</v>
      </c>
      <c r="E40" s="39">
        <v>7500</v>
      </c>
      <c r="F40" s="68"/>
    </row>
    <row r="41" spans="1:12" x14ac:dyDescent="0.25">
      <c r="A41" s="10" t="s">
        <v>16</v>
      </c>
      <c r="B41" s="59">
        <v>4034.09</v>
      </c>
      <c r="C41" s="15">
        <v>5000</v>
      </c>
      <c r="D41" s="15">
        <v>4300</v>
      </c>
      <c r="E41" s="39">
        <v>5000</v>
      </c>
      <c r="F41" s="68"/>
    </row>
    <row r="42" spans="1:12" x14ac:dyDescent="0.25">
      <c r="A42" s="10" t="s">
        <v>17</v>
      </c>
      <c r="B42" s="59">
        <v>0</v>
      </c>
      <c r="C42" s="15">
        <v>3000</v>
      </c>
      <c r="D42" s="15">
        <v>361</v>
      </c>
      <c r="E42" s="39">
        <v>0</v>
      </c>
      <c r="F42" s="68"/>
    </row>
    <row r="43" spans="1:12" x14ac:dyDescent="0.25">
      <c r="A43" s="10" t="s">
        <v>18</v>
      </c>
      <c r="B43" s="59">
        <v>5384.06</v>
      </c>
      <c r="C43" s="15">
        <v>5000</v>
      </c>
      <c r="D43" s="15">
        <v>5000</v>
      </c>
      <c r="E43" s="39">
        <v>6000</v>
      </c>
      <c r="F43" s="68"/>
    </row>
    <row r="44" spans="1:12" x14ac:dyDescent="0.25">
      <c r="A44" s="10" t="s">
        <v>19</v>
      </c>
      <c r="B44" s="59">
        <v>8798.4500000000007</v>
      </c>
      <c r="C44" s="15">
        <v>8000</v>
      </c>
      <c r="D44" s="15">
        <v>10500</v>
      </c>
      <c r="E44" s="39">
        <v>9000</v>
      </c>
      <c r="F44" s="68"/>
    </row>
    <row r="45" spans="1:12" x14ac:dyDescent="0.25">
      <c r="A45" s="10" t="s">
        <v>20</v>
      </c>
      <c r="B45" s="59">
        <v>1002.7</v>
      </c>
      <c r="C45" s="15">
        <v>3000</v>
      </c>
      <c r="D45" s="15">
        <v>1000</v>
      </c>
      <c r="E45" s="39">
        <v>3000</v>
      </c>
      <c r="F45" s="68"/>
    </row>
    <row r="46" spans="1:12" x14ac:dyDescent="0.25">
      <c r="A46" s="10" t="s">
        <v>21</v>
      </c>
      <c r="B46" s="59">
        <v>8238.1299999999992</v>
      </c>
      <c r="C46" s="15">
        <v>9000</v>
      </c>
      <c r="D46" s="15">
        <v>8000</v>
      </c>
      <c r="E46" s="39">
        <v>9000</v>
      </c>
      <c r="F46" s="68"/>
    </row>
    <row r="47" spans="1:12" x14ac:dyDescent="0.25">
      <c r="A47" s="10" t="s">
        <v>22</v>
      </c>
      <c r="B47" s="59">
        <v>209.89</v>
      </c>
      <c r="C47" s="15">
        <v>500</v>
      </c>
      <c r="D47" s="15">
        <v>225</v>
      </c>
      <c r="E47" s="39">
        <v>500</v>
      </c>
      <c r="F47" s="68"/>
    </row>
    <row r="48" spans="1:12" x14ac:dyDescent="0.25">
      <c r="A48" s="10" t="s">
        <v>23</v>
      </c>
      <c r="B48" s="59">
        <v>20478.669999999998</v>
      </c>
      <c r="C48" s="15">
        <v>22440</v>
      </c>
      <c r="D48" s="15">
        <v>22440</v>
      </c>
      <c r="E48" s="39">
        <v>23000</v>
      </c>
      <c r="F48" s="68"/>
    </row>
    <row r="49" spans="1:6" x14ac:dyDescent="0.25">
      <c r="A49" s="10" t="s">
        <v>24</v>
      </c>
      <c r="B49" s="59">
        <v>25135.97</v>
      </c>
      <c r="C49" s="15">
        <v>25000</v>
      </c>
      <c r="D49" s="15">
        <v>27000</v>
      </c>
      <c r="E49" s="39">
        <v>25000</v>
      </c>
      <c r="F49" s="68"/>
    </row>
    <row r="50" spans="1:6" x14ac:dyDescent="0.25">
      <c r="A50" s="10" t="s">
        <v>25</v>
      </c>
      <c r="B50" s="59">
        <v>35515.94</v>
      </c>
      <c r="C50" s="15">
        <v>45000</v>
      </c>
      <c r="D50" s="15">
        <v>42500</v>
      </c>
      <c r="E50" s="39">
        <v>46000</v>
      </c>
      <c r="F50" s="68"/>
    </row>
    <row r="51" spans="1:6" s="7" customFormat="1" x14ac:dyDescent="0.25">
      <c r="A51" s="11" t="s">
        <v>61</v>
      </c>
      <c r="B51" s="58">
        <f>SUM(B40:B50)</f>
        <v>116007.9</v>
      </c>
      <c r="C51" s="9">
        <f>SUM(C40:C50)</f>
        <v>125940</v>
      </c>
      <c r="D51" s="9">
        <f t="shared" ref="D51" si="34">SUM(D40:D50)</f>
        <v>121976</v>
      </c>
      <c r="E51" s="9">
        <f t="shared" ref="E51" si="35">SUM(E40:E50)</f>
        <v>134000</v>
      </c>
      <c r="F51" s="67">
        <f t="shared" ref="F51" si="36">SUM(F40:F50)</f>
        <v>0</v>
      </c>
    </row>
    <row r="52" spans="1:6" x14ac:dyDescent="0.25">
      <c r="A52" s="10"/>
      <c r="B52" s="59"/>
      <c r="C52" s="15"/>
      <c r="D52" s="15"/>
      <c r="E52" s="39"/>
      <c r="F52" s="68"/>
    </row>
    <row r="53" spans="1:6" x14ac:dyDescent="0.25">
      <c r="A53" s="10"/>
      <c r="B53" s="59"/>
      <c r="C53" s="15"/>
      <c r="D53" s="15"/>
      <c r="E53" s="39"/>
      <c r="F53" s="68"/>
    </row>
    <row r="54" spans="1:6" x14ac:dyDescent="0.25">
      <c r="A54" s="10"/>
      <c r="B54" s="59"/>
      <c r="C54" s="15"/>
      <c r="D54" s="15"/>
      <c r="E54" s="39"/>
      <c r="F54" s="68"/>
    </row>
    <row r="55" spans="1:6" x14ac:dyDescent="0.25">
      <c r="A55" s="11" t="s">
        <v>26</v>
      </c>
      <c r="B55" s="59"/>
      <c r="C55" s="15"/>
      <c r="D55" s="15"/>
      <c r="E55" s="39"/>
      <c r="F55" s="68"/>
    </row>
    <row r="56" spans="1:6" x14ac:dyDescent="0.25">
      <c r="A56" s="10" t="s">
        <v>27</v>
      </c>
      <c r="B56" s="59">
        <v>4000</v>
      </c>
      <c r="C56" s="15">
        <v>4000</v>
      </c>
      <c r="D56" s="15">
        <v>4000</v>
      </c>
      <c r="E56" s="39">
        <v>4000</v>
      </c>
      <c r="F56" s="68"/>
    </row>
    <row r="57" spans="1:6" x14ac:dyDescent="0.25">
      <c r="A57" s="10" t="s">
        <v>28</v>
      </c>
      <c r="B57" s="59">
        <v>400</v>
      </c>
      <c r="C57" s="15">
        <v>400</v>
      </c>
      <c r="D57" s="15">
        <v>400</v>
      </c>
      <c r="E57" s="39">
        <v>400</v>
      </c>
      <c r="F57" s="68"/>
    </row>
    <row r="58" spans="1:6" x14ac:dyDescent="0.25">
      <c r="A58" s="10" t="s">
        <v>29</v>
      </c>
      <c r="B58" s="59">
        <v>2000</v>
      </c>
      <c r="C58" s="15">
        <v>2000</v>
      </c>
      <c r="D58" s="15">
        <v>2000</v>
      </c>
      <c r="E58" s="39">
        <v>2000</v>
      </c>
      <c r="F58" s="68"/>
    </row>
    <row r="59" spans="1:6" x14ac:dyDescent="0.25">
      <c r="A59" s="10" t="s">
        <v>30</v>
      </c>
      <c r="B59" s="59">
        <v>1500</v>
      </c>
      <c r="C59" s="15">
        <v>1500</v>
      </c>
      <c r="D59" s="15">
        <v>1500</v>
      </c>
      <c r="E59" s="39">
        <v>1500</v>
      </c>
      <c r="F59" s="68"/>
    </row>
    <row r="60" spans="1:6" x14ac:dyDescent="0.25">
      <c r="A60" s="10" t="s">
        <v>31</v>
      </c>
      <c r="B60" s="59">
        <v>400</v>
      </c>
      <c r="C60" s="15">
        <v>400</v>
      </c>
      <c r="D60" s="15"/>
      <c r="E60" s="39">
        <v>400</v>
      </c>
      <c r="F60" s="68"/>
    </row>
    <row r="61" spans="1:6" s="7" customFormat="1" x14ac:dyDescent="0.25">
      <c r="A61" s="11" t="s">
        <v>32</v>
      </c>
      <c r="B61" s="58">
        <f>SUM(B56:B60)</f>
        <v>8300</v>
      </c>
      <c r="C61" s="9">
        <f>SUM(C56:C60)</f>
        <v>8300</v>
      </c>
      <c r="D61" s="9">
        <f t="shared" ref="D61" si="37">SUM(D56:D60)</f>
        <v>7900</v>
      </c>
      <c r="E61" s="9">
        <f t="shared" ref="E61" si="38">SUM(E56:E60)</f>
        <v>8300</v>
      </c>
      <c r="F61" s="67">
        <f t="shared" ref="F61" si="39">SUM(F56:F60)</f>
        <v>0</v>
      </c>
    </row>
    <row r="62" spans="1:6" x14ac:dyDescent="0.25">
      <c r="A62" s="10"/>
      <c r="B62" s="59"/>
      <c r="C62" s="15"/>
      <c r="D62" s="15"/>
      <c r="E62" s="39"/>
      <c r="F62" s="68"/>
    </row>
    <row r="63" spans="1:6" x14ac:dyDescent="0.25">
      <c r="A63" s="10"/>
      <c r="B63" s="59"/>
      <c r="C63" s="15"/>
      <c r="D63" s="15"/>
      <c r="E63" s="39"/>
      <c r="F63" s="68"/>
    </row>
    <row r="64" spans="1:6" x14ac:dyDescent="0.25">
      <c r="A64" s="11" t="s">
        <v>8</v>
      </c>
      <c r="B64" s="59"/>
      <c r="C64" s="15"/>
      <c r="D64" s="15"/>
      <c r="E64" s="39"/>
      <c r="F64" s="68"/>
    </row>
    <row r="65" spans="1:12" x14ac:dyDescent="0.25">
      <c r="A65" s="10" t="s">
        <v>66</v>
      </c>
      <c r="B65" s="59">
        <v>231993</v>
      </c>
      <c r="C65" s="15">
        <v>312011</v>
      </c>
      <c r="D65" s="15">
        <v>307337</v>
      </c>
      <c r="E65" s="39">
        <v>333715</v>
      </c>
      <c r="F65" s="68"/>
    </row>
    <row r="66" spans="1:12" x14ac:dyDescent="0.25">
      <c r="A66" s="10" t="s">
        <v>67</v>
      </c>
      <c r="B66" s="59">
        <v>183750</v>
      </c>
      <c r="C66" s="15">
        <v>60336</v>
      </c>
      <c r="D66" s="15">
        <v>60336</v>
      </c>
      <c r="E66" s="15">
        <v>66014</v>
      </c>
      <c r="F66" s="68"/>
    </row>
    <row r="67" spans="1:12" x14ac:dyDescent="0.25">
      <c r="A67" s="10" t="s">
        <v>53</v>
      </c>
      <c r="B67" s="59"/>
      <c r="C67" s="15">
        <v>127500</v>
      </c>
      <c r="D67" s="15">
        <v>127500</v>
      </c>
      <c r="E67" s="39">
        <v>0</v>
      </c>
      <c r="F67" s="68"/>
      <c r="L67" s="8"/>
    </row>
    <row r="68" spans="1:12" x14ac:dyDescent="0.25">
      <c r="A68" s="10" t="s">
        <v>50</v>
      </c>
      <c r="B68" s="61">
        <v>918.5</v>
      </c>
      <c r="C68" s="15">
        <v>1000</v>
      </c>
      <c r="D68" s="15">
        <v>980</v>
      </c>
      <c r="E68" s="39">
        <v>1000</v>
      </c>
      <c r="F68" s="68"/>
    </row>
    <row r="69" spans="1:12" x14ac:dyDescent="0.25">
      <c r="A69" s="10" t="s">
        <v>65</v>
      </c>
      <c r="B69" s="59">
        <v>5000</v>
      </c>
      <c r="C69" s="15">
        <v>14000</v>
      </c>
      <c r="D69" s="15">
        <v>8000</v>
      </c>
      <c r="E69" s="39">
        <v>9000</v>
      </c>
      <c r="F69" s="68"/>
    </row>
    <row r="70" spans="1:12" x14ac:dyDescent="0.25">
      <c r="A70" s="10" t="s">
        <v>56</v>
      </c>
      <c r="B70" s="59">
        <v>17000</v>
      </c>
      <c r="C70" s="15">
        <v>17750</v>
      </c>
      <c r="D70" s="15">
        <v>17750</v>
      </c>
      <c r="E70" s="39">
        <v>17750</v>
      </c>
      <c r="F70" s="68"/>
    </row>
    <row r="71" spans="1:12" s="7" customFormat="1" x14ac:dyDescent="0.25">
      <c r="A71" s="11" t="s">
        <v>33</v>
      </c>
      <c r="B71" s="58">
        <f>SUM(B65:B70)</f>
        <v>438661.5</v>
      </c>
      <c r="C71" s="9">
        <f>SUM(C65:C70)</f>
        <v>532597</v>
      </c>
      <c r="D71" s="9">
        <f>SUM(D65:D70)</f>
        <v>521903</v>
      </c>
      <c r="E71" s="9">
        <f>SUM(E65:E70)</f>
        <v>427479</v>
      </c>
      <c r="F71" s="67">
        <f>SUM(F65:F70)</f>
        <v>0</v>
      </c>
    </row>
    <row r="72" spans="1:12" x14ac:dyDescent="0.25">
      <c r="A72" s="10"/>
      <c r="B72" s="59"/>
      <c r="C72" s="15"/>
      <c r="D72" s="15"/>
      <c r="E72" s="39"/>
      <c r="F72" s="15"/>
    </row>
    <row r="73" spans="1:12" x14ac:dyDescent="0.25">
      <c r="A73" s="10"/>
      <c r="B73" s="59"/>
      <c r="C73" s="15"/>
      <c r="D73" s="15"/>
      <c r="E73" s="39"/>
      <c r="F73" s="15"/>
    </row>
    <row r="74" spans="1:12" x14ac:dyDescent="0.25">
      <c r="A74" s="11" t="s">
        <v>9</v>
      </c>
      <c r="B74" s="59"/>
      <c r="C74" s="15"/>
      <c r="D74" s="15"/>
      <c r="E74" s="39"/>
      <c r="F74" s="15"/>
    </row>
    <row r="75" spans="1:12" x14ac:dyDescent="0.25">
      <c r="A75" s="10" t="s">
        <v>34</v>
      </c>
      <c r="B75" s="59">
        <v>61752.42</v>
      </c>
      <c r="C75" s="15">
        <f>66000+76500</f>
        <v>142500</v>
      </c>
      <c r="D75" s="15">
        <v>60000</v>
      </c>
      <c r="E75" s="39">
        <v>89000</v>
      </c>
      <c r="F75" s="15"/>
    </row>
    <row r="76" spans="1:12" x14ac:dyDescent="0.25">
      <c r="A76" s="10" t="s">
        <v>35</v>
      </c>
      <c r="B76" s="59">
        <v>11155</v>
      </c>
      <c r="C76" s="15">
        <v>21500</v>
      </c>
      <c r="D76" s="15">
        <v>17500</v>
      </c>
      <c r="E76" s="39">
        <v>38000</v>
      </c>
      <c r="F76" s="15"/>
      <c r="K76" s="27"/>
      <c r="L76" s="27"/>
    </row>
    <row r="77" spans="1:12" x14ac:dyDescent="0.25">
      <c r="A77" s="10" t="s">
        <v>48</v>
      </c>
      <c r="B77" s="59">
        <v>69953.69</v>
      </c>
      <c r="C77" s="15">
        <v>0</v>
      </c>
      <c r="D77" s="15">
        <v>0</v>
      </c>
      <c r="E77" s="15"/>
      <c r="F77" s="68"/>
    </row>
    <row r="78" spans="1:12" x14ac:dyDescent="0.25">
      <c r="A78" s="10" t="s">
        <v>55</v>
      </c>
      <c r="B78" s="59">
        <v>14677.68</v>
      </c>
      <c r="C78" s="15">
        <v>5000</v>
      </c>
      <c r="D78" s="15">
        <v>0</v>
      </c>
      <c r="E78" s="15"/>
      <c r="F78" s="68"/>
    </row>
    <row r="79" spans="1:12" x14ac:dyDescent="0.25">
      <c r="A79" s="10" t="s">
        <v>36</v>
      </c>
      <c r="B79" s="59">
        <v>6416.63</v>
      </c>
      <c r="C79" s="15">
        <v>9000</v>
      </c>
      <c r="D79" s="15">
        <v>9000</v>
      </c>
      <c r="E79" s="39">
        <v>9000</v>
      </c>
      <c r="F79" s="68"/>
    </row>
    <row r="80" spans="1:12" x14ac:dyDescent="0.25">
      <c r="A80" s="10" t="s">
        <v>37</v>
      </c>
      <c r="B80" s="59">
        <v>18005.46</v>
      </c>
      <c r="C80" s="15">
        <v>22500</v>
      </c>
      <c r="D80" s="15">
        <v>10000</v>
      </c>
      <c r="E80" s="39">
        <v>20500</v>
      </c>
      <c r="F80" s="68"/>
    </row>
    <row r="81" spans="1:7" x14ac:dyDescent="0.25">
      <c r="A81" s="10" t="s">
        <v>54</v>
      </c>
      <c r="B81" s="59">
        <v>37485.760000000002</v>
      </c>
      <c r="C81" s="15">
        <v>39000</v>
      </c>
      <c r="D81" s="15">
        <v>36600</v>
      </c>
      <c r="E81" s="39">
        <v>41000</v>
      </c>
      <c r="F81" s="68"/>
    </row>
    <row r="82" spans="1:7" x14ac:dyDescent="0.25">
      <c r="A82" s="16" t="s">
        <v>63</v>
      </c>
      <c r="B82" s="59">
        <v>112200</v>
      </c>
      <c r="C82" s="15">
        <v>0</v>
      </c>
      <c r="D82" s="15">
        <v>27000</v>
      </c>
      <c r="E82" s="15"/>
      <c r="F82" s="68"/>
    </row>
    <row r="83" spans="1:7" s="7" customFormat="1" x14ac:dyDescent="0.25">
      <c r="A83" s="11" t="s">
        <v>38</v>
      </c>
      <c r="B83" s="58">
        <f>SUM(B75:B82)</f>
        <v>331646.64</v>
      </c>
      <c r="C83" s="9">
        <f>SUM(C75:C82)</f>
        <v>239500</v>
      </c>
      <c r="D83" s="9">
        <f t="shared" ref="D83" si="40">SUM(D75:D82)</f>
        <v>160100</v>
      </c>
      <c r="E83" s="9">
        <f t="shared" ref="E83" si="41">SUM(E75:E82)</f>
        <v>197500</v>
      </c>
      <c r="F83" s="67">
        <f t="shared" ref="F83" si="42">SUM(F75:F82)</f>
        <v>0</v>
      </c>
    </row>
    <row r="84" spans="1:7" x14ac:dyDescent="0.25">
      <c r="A84" s="47"/>
      <c r="B84" s="64"/>
      <c r="C84" s="50"/>
      <c r="D84" s="39"/>
      <c r="E84" s="48"/>
      <c r="F84" s="68"/>
    </row>
    <row r="85" spans="1:7" x14ac:dyDescent="0.25">
      <c r="A85" s="47"/>
      <c r="B85" s="64"/>
      <c r="C85" s="50"/>
      <c r="D85" s="39"/>
      <c r="E85" s="48"/>
      <c r="F85" s="68"/>
    </row>
    <row r="86" spans="1:7" s="7" customFormat="1" x14ac:dyDescent="0.25">
      <c r="A86" s="11" t="s">
        <v>39</v>
      </c>
      <c r="B86" s="58"/>
      <c r="C86" s="9"/>
      <c r="D86" s="18"/>
      <c r="E86" s="18"/>
      <c r="F86" s="67"/>
    </row>
    <row r="87" spans="1:7" s="7" customFormat="1" x14ac:dyDescent="0.25">
      <c r="A87" s="11" t="s">
        <v>10</v>
      </c>
      <c r="B87" s="58">
        <v>24421.15</v>
      </c>
      <c r="C87" s="9">
        <v>26894</v>
      </c>
      <c r="D87" s="18">
        <v>26753</v>
      </c>
      <c r="E87" s="18">
        <v>26894</v>
      </c>
      <c r="F87" s="67"/>
    </row>
    <row r="88" spans="1:7" s="53" customFormat="1" x14ac:dyDescent="0.25">
      <c r="A88" s="51" t="s">
        <v>6</v>
      </c>
      <c r="B88" s="52">
        <f>B17-SUM(B23:B28)</f>
        <v>956785.06000000029</v>
      </c>
      <c r="C88" s="52">
        <f>C17-SUM(C23:C28)</f>
        <v>894768</v>
      </c>
      <c r="D88" s="9">
        <f t="shared" ref="D88" si="43">D17-SUM(D23:D28)</f>
        <v>877299</v>
      </c>
      <c r="E88" s="52">
        <f>E17-SUM(E23:E28)</f>
        <v>823452</v>
      </c>
      <c r="F88" s="67">
        <f>F17-SUM(F23:F28)</f>
        <v>0</v>
      </c>
    </row>
    <row r="89" spans="1:7" x14ac:dyDescent="0.25">
      <c r="A89" s="49"/>
      <c r="B89" s="49"/>
      <c r="C89" s="49"/>
      <c r="D89" s="49"/>
      <c r="E89" s="49"/>
      <c r="F89" s="54"/>
      <c r="G89" s="66"/>
    </row>
    <row r="90" spans="1:7" x14ac:dyDescent="0.25">
      <c r="A90" s="49"/>
      <c r="B90" s="49"/>
      <c r="C90" s="49"/>
      <c r="D90" s="49"/>
      <c r="E90" s="49"/>
      <c r="F90" s="54"/>
      <c r="G90" s="66"/>
    </row>
    <row r="91" spans="1:7" x14ac:dyDescent="0.25">
      <c r="A91" s="49"/>
      <c r="B91" s="49"/>
      <c r="C91" s="49"/>
      <c r="D91" s="49"/>
      <c r="E91" s="49"/>
      <c r="F91" s="54"/>
      <c r="G91" s="66"/>
    </row>
    <row r="92" spans="1:7" x14ac:dyDescent="0.25">
      <c r="A92" s="49"/>
      <c r="B92" s="49"/>
      <c r="C92" s="49"/>
      <c r="D92" s="49"/>
      <c r="E92" s="49"/>
      <c r="F92" s="54"/>
      <c r="G92" s="66"/>
    </row>
    <row r="93" spans="1:7" x14ac:dyDescent="0.25">
      <c r="A93" s="49"/>
      <c r="B93" s="49"/>
      <c r="C93" s="49"/>
      <c r="D93" s="49"/>
      <c r="E93" s="49"/>
      <c r="F93" s="54"/>
      <c r="G93" s="66"/>
    </row>
    <row r="94" spans="1:7" x14ac:dyDescent="0.25">
      <c r="A94" s="49"/>
      <c r="B94" s="49"/>
      <c r="C94" s="49"/>
      <c r="D94" s="49"/>
      <c r="E94" s="49"/>
      <c r="F94" s="54"/>
      <c r="G94" s="66"/>
    </row>
    <row r="95" spans="1:7" x14ac:dyDescent="0.25">
      <c r="A95" s="49"/>
      <c r="B95" s="49"/>
      <c r="C95" s="49"/>
      <c r="D95" s="49"/>
      <c r="E95" s="49"/>
      <c r="F95" s="54"/>
      <c r="G95" s="66"/>
    </row>
    <row r="96" spans="1:7" x14ac:dyDescent="0.25">
      <c r="B96" s="49"/>
      <c r="C96" s="49"/>
      <c r="D96" s="49"/>
      <c r="E96" s="49"/>
      <c r="F96" s="54"/>
      <c r="G96" s="66"/>
    </row>
    <row r="97" spans="2:7" x14ac:dyDescent="0.25">
      <c r="B97" s="49"/>
      <c r="C97" s="49"/>
      <c r="D97" s="49"/>
      <c r="E97" s="49"/>
      <c r="F97" s="54"/>
      <c r="G97" s="66"/>
    </row>
    <row r="98" spans="2:7" x14ac:dyDescent="0.25">
      <c r="B98" s="49"/>
      <c r="C98" s="49"/>
      <c r="D98" s="49"/>
      <c r="E98" s="49"/>
      <c r="F98" s="54"/>
      <c r="G98" s="66"/>
    </row>
  </sheetData>
  <phoneticPr fontId="16" type="noConversion"/>
  <printOptions horizontalCentered="1" gridLines="1"/>
  <pageMargins left="0.3" right="0.3" top="0.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2015-2016 Budget</vt:lpstr>
      <vt:lpstr>'2015-2016 Budget'!Print_Area</vt:lpstr>
      <vt:lpstr>'2015-2016 Budget'!Print_Titles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Brewer</dc:creator>
  <cp:lastModifiedBy>Jennifer Fletcher</cp:lastModifiedBy>
  <cp:lastPrinted>2015-06-08T17:02:14Z</cp:lastPrinted>
  <dcterms:created xsi:type="dcterms:W3CDTF">2005-07-25T17:11:15Z</dcterms:created>
  <dcterms:modified xsi:type="dcterms:W3CDTF">2016-04-11T20:42:55Z</dcterms:modified>
</cp:coreProperties>
</file>